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greenvhhudson\GIVH_UserFolders$\anthony.ferrandino\Desktop\"/>
    </mc:Choice>
  </mc:AlternateContent>
  <xr:revisionPtr revIDLastSave="0" documentId="13_ncr:1_{2C0BE3A7-0C0E-405B-8031-6B1147D34629}" xr6:coauthVersionLast="47" xr6:coauthVersionMax="47" xr10:uidLastSave="{00000000-0000-0000-0000-000000000000}"/>
  <bookViews>
    <workbookView xWindow="28680" yWindow="-120" windowWidth="29040" windowHeight="15720" xr2:uid="{010659C7-32D1-48A7-96DF-53251753A3B8}"/>
  </bookViews>
  <sheets>
    <sheet name="General Fund" sheetId="1" r:id="rId1"/>
    <sheet name="Water Fund" sheetId="2" r:id="rId2"/>
    <sheet name="Sewer Fund" sheetId="3" r:id="rId3"/>
    <sheet name="Section 8" sheetId="4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'General Fund'!$A:$D,'General Fund'!$1:$2</definedName>
    <definedName name="_xlnm.Print_Titles" localSheetId="3">'Section 8'!$A:$C,'Section 8'!$1:$2</definedName>
    <definedName name="_xlnm.Print_Titles" localSheetId="2">'Sewer Fund'!$A:$C,'Sewer Fund'!$1:$2</definedName>
    <definedName name="_xlnm.Print_Titles" localSheetId="1">'Water Fund'!$A:$D,'Water Fund'!$1:$2</definedName>
    <definedName name="QB_COLUMN_59200" localSheetId="0" hidden="1">'General Fund'!$E$2</definedName>
    <definedName name="QB_COLUMN_59200" localSheetId="3" hidden="1">'Section 8'!$D$2</definedName>
    <definedName name="QB_COLUMN_59200" localSheetId="2" hidden="1">'Sewer Fund'!$D$2</definedName>
    <definedName name="QB_COLUMN_59200" localSheetId="1" hidden="1">'Water Fund'!$E$2</definedName>
    <definedName name="QB_COLUMN_64420" localSheetId="0" hidden="1">'General Fund'!$G$2</definedName>
    <definedName name="QB_COLUMN_64420" localSheetId="3" hidden="1">'Section 8'!$F$2</definedName>
    <definedName name="QB_COLUMN_64420" localSheetId="2" hidden="1">'Sewer Fund'!$F$2</definedName>
    <definedName name="QB_COLUMN_64420" localSheetId="1" hidden="1">'Water Fund'!$G$2</definedName>
    <definedName name="QB_COLUMN_76210" localSheetId="0" hidden="1">'General Fund'!$F$2</definedName>
    <definedName name="QB_COLUMN_76210" localSheetId="3" hidden="1">'Section 8'!$E$2</definedName>
    <definedName name="QB_COLUMN_76210" localSheetId="2" hidden="1">'Sewer Fund'!$E$2</definedName>
    <definedName name="QB_COLUMN_76210" localSheetId="1" hidden="1">'Water Fund'!$F$2</definedName>
    <definedName name="QB_DATA_0" localSheetId="0" hidden="1">'General Fund'!$4:$4,'General Fund'!$5:$5,'General Fund'!$6:$6,'General Fund'!$7:$7,'General Fund'!$8:$8,'General Fund'!$9:$9,'General Fund'!$10:$10,'General Fund'!$11:$11,'General Fund'!$12:$12,'General Fund'!$13:$13,'General Fund'!$15:$15,'General Fund'!$16:$16,'General Fund'!$17:$17,'General Fund'!$18:$18,'General Fund'!$19:$19,'General Fund'!$20:$20</definedName>
    <definedName name="QB_DATA_0" localSheetId="3" hidden="1">'Section 8'!$4:$4,'Section 8'!$5:$5,'Section 8'!$6:$6,'Section 8'!$7:$7,'Section 8'!$8:$8,'Section 8'!$9:$9,'Section 8'!$12:$12,'Section 8'!$13:$13,'Section 8'!$14:$14,'Section 8'!$15:$15,'Section 8'!$16:$16,'Section 8'!$17:$17,'Section 8'!$18:$18,'Section 8'!$19:$19</definedName>
    <definedName name="QB_DATA_0" localSheetId="2" hidden="1">'Sewer Fund'!$4:$4,'Sewer Fund'!$5:$5,'Sewer Fund'!$6:$6,'Sewer Fund'!$7:$7,'Sewer Fund'!$8:$8,'Sewer Fund'!$9:$9,'Sewer Fund'!$10:$10,'Sewer Fund'!$11:$11,'Sewer Fund'!$12:$12,'Sewer Fund'!$13:$13,'Sewer Fund'!$14:$14,'Sewer Fund'!$17:$17,'Sewer Fund'!$18:$18,'Sewer Fund'!$19:$19,'Sewer Fund'!$20:$20,'Sewer Fund'!$21:$21</definedName>
    <definedName name="QB_DATA_0" localSheetId="1" hidden="1">'Water Fund'!$4:$4,'Water Fund'!$5:$5,'Water Fund'!$6:$6,'Water Fund'!$7:$7,'Water Fund'!$8:$8,'Water Fund'!$12:$12,'Water Fund'!$13:$13,'Water Fund'!$14:$14,'Water Fund'!$15:$15,'Water Fund'!$16:$16,'Water Fund'!$17:$17,'Water Fund'!$18:$18,'Water Fund'!$19:$19,'Water Fund'!$20:$20,'Water Fund'!$21:$21,'Water Fund'!$22:$22</definedName>
    <definedName name="QB_DATA_1" localSheetId="0" hidden="1">'General Fund'!$21:$21,'General Fund'!$22:$22,'General Fund'!$23:$23,'General Fund'!$24:$24,'General Fund'!$27:$27,'General Fund'!$28:$28,'General Fund'!$29:$29,'General Fund'!$30:$30,'General Fund'!$31:$31,'General Fund'!$34:$34,'General Fund'!$35:$35,'General Fund'!$36:$36,'General Fund'!$37:$37,'General Fund'!$38:$38,'General Fund'!$39:$39,'General Fund'!$40:$40</definedName>
    <definedName name="QB_DATA_1" localSheetId="2" hidden="1">'Sewer Fund'!$22:$22,'Sewer Fund'!$23:$23,'Sewer Fund'!$24:$24,'Sewer Fund'!$25:$25,'Sewer Fund'!$26:$26,'Sewer Fund'!$27:$27,'Sewer Fund'!$28:$28,'Sewer Fund'!$29:$29,'Sewer Fund'!$30:$30,'Sewer Fund'!$31:$31,'Sewer Fund'!$32:$32,'Sewer Fund'!$33:$33,'Sewer Fund'!$34:$34,'Sewer Fund'!$35:$35,'Sewer Fund'!$36:$36,'Sewer Fund'!$37:$37</definedName>
    <definedName name="QB_DATA_1" localSheetId="1" hidden="1">'Water Fund'!$23:$23,'Water Fund'!$24:$24,'Water Fund'!$25:$25,'Water Fund'!$26:$26,'Water Fund'!$27:$27,'Water Fund'!$28:$28</definedName>
    <definedName name="QB_DATA_10" localSheetId="0" hidden="1">'General Fund'!$223:$223,'General Fund'!$224:$224,'General Fund'!$227:$227,'General Fund'!$228:$228,'General Fund'!$229:$229,'General Fund'!$230:$230,'General Fund'!$231:$231,'General Fund'!$234:$234,'General Fund'!$235:$235,'General Fund'!$236:$236,'General Fund'!$237:$237,'General Fund'!$240:$240,'General Fund'!$241:$241,'General Fund'!$242:$242,'General Fund'!$243:$243,'General Fund'!$245:$245</definedName>
    <definedName name="QB_DATA_11" localSheetId="0" hidden="1">'General Fund'!$246:$246,'General Fund'!$248:$248,'General Fund'!$249:$249,'General Fund'!$250:$250,'General Fund'!$251:$251,'General Fund'!$252:$252,'General Fund'!$255:$255,'General Fund'!$256:$256,'General Fund'!$257:$257,'General Fund'!$258:$258,'General Fund'!$259:$259,'General Fund'!$260:$260,'General Fund'!$261:$261,'General Fund'!$262:$262,'General Fund'!$263:$263,'General Fund'!$264:$264</definedName>
    <definedName name="QB_DATA_12" localSheetId="0" hidden="1">'General Fund'!$265:$265,'General Fund'!$270:$270,'General Fund'!$271:$271,'General Fund'!$272:$272,'General Fund'!$273:$273,'General Fund'!$274:$274,'General Fund'!$275:$275,'General Fund'!$276:$276,'General Fund'!$277:$277,'General Fund'!$280:$280,'General Fund'!$281:$281,'General Fund'!$282:$282,'General Fund'!$283:$283,'General Fund'!$285:$285,'General Fund'!$287:$287,'General Fund'!$288:$288</definedName>
    <definedName name="QB_DATA_13" localSheetId="0" hidden="1">'General Fund'!$289:$289,'General Fund'!$290:$290,'General Fund'!$291:$291,'General Fund'!$292:$292,'General Fund'!$293:$293,'General Fund'!$294:$294,'General Fund'!$295:$295,'General Fund'!$296:$296,'General Fund'!$297:$297,'General Fund'!$301:$301,'General Fund'!$302:$302,'General Fund'!$303:$303,'General Fund'!$304:$304,'General Fund'!$305:$305,'General Fund'!$307:$307,'General Fund'!$308:$308</definedName>
    <definedName name="QB_DATA_14" localSheetId="0" hidden="1">'General Fund'!$309:$309,'General Fund'!$310:$310,'General Fund'!$311:$311,'General Fund'!$312:$312,'General Fund'!$313:$313,'General Fund'!$318:$318,'General Fund'!$319:$319,'General Fund'!$320:$320,'General Fund'!$321:$321,'General Fund'!$322:$322,'General Fund'!$323:$323,'General Fund'!$324:$324,'General Fund'!$325:$325,'General Fund'!$328:$328,'General Fund'!$329:$329,'General Fund'!$330:$330</definedName>
    <definedName name="QB_DATA_15" localSheetId="0" hidden="1">'General Fund'!$331:$331,'General Fund'!$332:$332,'General Fund'!$333:$333,'General Fund'!$334:$334,'General Fund'!$337:$337,'General Fund'!$338:$338,'General Fund'!$341:$341,'General Fund'!$342:$342,'General Fund'!$343:$343,'General Fund'!$344:$344,'General Fund'!$345:$345,'General Fund'!$346:$346,'General Fund'!$347:$347,'General Fund'!$348:$348,'General Fund'!$349:$349,'General Fund'!$350:$350</definedName>
    <definedName name="QB_DATA_16" localSheetId="0" hidden="1">'General Fund'!$351:$351,'General Fund'!$352:$352,'General Fund'!$353:$353,'General Fund'!$354:$354,'General Fund'!$355:$355,'General Fund'!$356:$356,'General Fund'!$357:$357,'General Fund'!$358:$358,'General Fund'!$361:$361,'General Fund'!$364:$364,'General Fund'!$365:$365,'General Fund'!$366:$366,'General Fund'!$367:$367,'General Fund'!$368:$368,'General Fund'!$369:$369,'General Fund'!$372:$372</definedName>
    <definedName name="QB_DATA_17" localSheetId="0" hidden="1">'General Fund'!$373:$373,'General Fund'!$374:$374,'General Fund'!$377:$377,'General Fund'!$378:$378,'General Fund'!$379:$379,'General Fund'!$380:$380,'General Fund'!$381:$381,'General Fund'!$382:$382,'General Fund'!$383:$383,'General Fund'!$384:$384,'General Fund'!$385:$385,'General Fund'!$386:$386,'General Fund'!$387:$387,'General Fund'!$388:$388,'General Fund'!$389:$389,'General Fund'!$390:$390</definedName>
    <definedName name="QB_DATA_18" localSheetId="0" hidden="1">'General Fund'!$391:$391,'General Fund'!$392:$392,'General Fund'!$393:$393,'General Fund'!$394:$394,'General Fund'!$398:$398,'General Fund'!$399:$399,'General Fund'!$400:$400,'General Fund'!$401:$401,'General Fund'!$404:$404,'General Fund'!$405:$405,'General Fund'!$406:$406,'General Fund'!$407:$407,'General Fund'!$410:$410,'General Fund'!$411:$411,'General Fund'!$412:$412,'General Fund'!$413:$413</definedName>
    <definedName name="QB_DATA_19" localSheetId="0" hidden="1">'General Fund'!$414:$414,'General Fund'!$415:$415,'General Fund'!$416:$416,'General Fund'!$417:$417,'General Fund'!$418:$418,'General Fund'!$422:$422,'General Fund'!$423:$423,'General Fund'!$424:$424,'General Fund'!$427:$427,'General Fund'!$428:$428,'General Fund'!$429:$429</definedName>
    <definedName name="QB_DATA_2" localSheetId="0" hidden="1">'General Fund'!$41:$41,'General Fund'!$42:$42,'General Fund'!$43:$43,'General Fund'!$44:$44,'General Fund'!$45:$45,'General Fund'!$46:$46,'General Fund'!$47:$47,'General Fund'!$48:$48,'General Fund'!$49:$49,'General Fund'!$50:$50,'General Fund'!$51:$51,'General Fund'!$52:$52,'General Fund'!$53:$53,'General Fund'!$54:$54,'General Fund'!$56:$56,'General Fund'!$59:$59</definedName>
    <definedName name="QB_DATA_2" localSheetId="2" hidden="1">'Sewer Fund'!$38:$38,'Sewer Fund'!$39:$39,'Sewer Fund'!$40:$40,'Sewer Fund'!$41:$41,'Sewer Fund'!$42:$42,'Sewer Fund'!$43:$43</definedName>
    <definedName name="QB_DATA_3" localSheetId="0" hidden="1">'General Fund'!$63:$63,'General Fund'!$64:$64,'General Fund'!$66:$66,'General Fund'!$67:$67,'General Fund'!$68:$68,'General Fund'!$69:$69,'General Fund'!$71:$71,'General Fund'!$74:$74,'General Fund'!$75:$75,'General Fund'!$76:$76,'General Fund'!$77:$77,'General Fund'!$78:$78,'General Fund'!$80:$80,'General Fund'!$82:$82,'General Fund'!$83:$83,'General Fund'!$84:$84</definedName>
    <definedName name="QB_DATA_4" localSheetId="0" hidden="1">'General Fund'!$85:$85,'General Fund'!$86:$86,'General Fund'!$88:$88,'General Fund'!$92:$92,'General Fund'!$93:$93,'General Fund'!$94:$94,'General Fund'!$95:$95,'General Fund'!$96:$96,'General Fund'!$98:$98,'General Fund'!$100:$100,'General Fund'!$101:$101,'General Fund'!$102:$102,'General Fund'!$103:$103,'General Fund'!$104:$104,'General Fund'!$105:$105,'General Fund'!$106:$106</definedName>
    <definedName name="QB_DATA_5" localSheetId="0" hidden="1">'General Fund'!$108:$108,'General Fund'!$112:$112,'General Fund'!$113:$113,'General Fund'!$114:$114,'General Fund'!$115:$115,'General Fund'!$117:$117,'General Fund'!$119:$119,'General Fund'!$120:$120,'General Fund'!$121:$121,'General Fund'!$122:$122,'General Fund'!$123:$123,'General Fund'!$124:$124,'General Fund'!$125:$125,'General Fund'!$126:$126,'General Fund'!$127:$127,'General Fund'!$129:$129</definedName>
    <definedName name="QB_DATA_6" localSheetId="0" hidden="1">'General Fund'!$133:$133,'General Fund'!$134:$134,'General Fund'!$135:$135,'General Fund'!$136:$136,'General Fund'!$137:$137,'General Fund'!$139:$139,'General Fund'!$141:$141,'General Fund'!$142:$142,'General Fund'!$143:$143,'General Fund'!$144:$144,'General Fund'!$146:$146,'General Fund'!$149:$149,'General Fund'!$150:$150,'General Fund'!$152:$152,'General Fund'!$153:$153,'General Fund'!$154:$154</definedName>
    <definedName name="QB_DATA_7" localSheetId="0" hidden="1">'General Fund'!$155:$155,'General Fund'!$156:$156,'General Fund'!$157:$157,'General Fund'!$158:$158,'General Fund'!$162:$162,'General Fund'!$163:$163,'General Fund'!$164:$164,'General Fund'!$166:$166,'General Fund'!$167:$167,'General Fund'!$168:$168,'General Fund'!$169:$169,'General Fund'!$170:$170,'General Fund'!$171:$171,'General Fund'!$174:$174,'General Fund'!$176:$176,'General Fund'!$180:$180</definedName>
    <definedName name="QB_DATA_8" localSheetId="0" hidden="1">'General Fund'!$181:$181,'General Fund'!$182:$182,'General Fund'!$183:$183,'General Fund'!$184:$184,'General Fund'!$185:$185,'General Fund'!$186:$186,'General Fund'!$187:$187,'General Fund'!$188:$188,'General Fund'!$191:$191,'General Fund'!$192:$192,'General Fund'!$193:$193,'General Fund'!$194:$194,'General Fund'!$195:$195,'General Fund'!$198:$198,'General Fund'!$199:$199,'General Fund'!$200:$200</definedName>
    <definedName name="QB_DATA_9" localSheetId="0" hidden="1">'General Fund'!$201:$201,'General Fund'!$205:$205,'General Fund'!$206:$206,'General Fund'!$207:$207,'General Fund'!$208:$208,'General Fund'!$209:$209,'General Fund'!$210:$210,'General Fund'!$211:$211,'General Fund'!$212:$212,'General Fund'!$213:$213,'General Fund'!$214:$214,'General Fund'!$215:$215,'General Fund'!$216:$216,'General Fund'!$220:$220,'General Fund'!$221:$221,'General Fund'!$222:$222</definedName>
    <definedName name="QB_FORMULA_0" localSheetId="0" hidden="1">'General Fund'!$G$4,'General Fund'!$G$5,'General Fund'!$G$6,'General Fund'!$G$7,'General Fund'!$G$8,'General Fund'!$G$9,'General Fund'!$G$10,'General Fund'!$G$11,'General Fund'!$G$12,'General Fund'!$G$13,'General Fund'!$G$15,'General Fund'!$G$16,'General Fund'!$G$17,'General Fund'!$G$18,'General Fund'!$G$19,'General Fund'!$G$20</definedName>
    <definedName name="QB_FORMULA_0" localSheetId="3" hidden="1">'Section 8'!$F$4,'Section 8'!$F$5,'Section 8'!$F$6,'Section 8'!$F$7,'Section 8'!$F$8,'Section 8'!$F$9,'Section 8'!$D$10,'Section 8'!$E$10,'Section 8'!$F$10,'Section 8'!$F$12,'Section 8'!$F$13,'Section 8'!$F$14,'Section 8'!$F$15,'Section 8'!$F$16,'Section 8'!$F$17,'Section 8'!$F$18</definedName>
    <definedName name="QB_FORMULA_0" localSheetId="2" hidden="1">'Sewer Fund'!$F$4,'Sewer Fund'!$F$5,'Sewer Fund'!$F$6,'Sewer Fund'!$F$7,'Sewer Fund'!$F$8,'Sewer Fund'!$F$9,'Sewer Fund'!$F$10,'Sewer Fund'!$F$11,'Sewer Fund'!$F$12,'Sewer Fund'!$F$13,'Sewer Fund'!$F$14,'Sewer Fund'!$D$15,'Sewer Fund'!$E$15,'Sewer Fund'!$F$15,'Sewer Fund'!$F$17,'Sewer Fund'!$F$18</definedName>
    <definedName name="QB_FORMULA_0" localSheetId="1" hidden="1">'Water Fund'!$G$4,'Water Fund'!$G$5,'Water Fund'!$G$6,'Water Fund'!$G$7,'Water Fund'!$G$8,'Water Fund'!$E$9,'Water Fund'!$F$9,'Water Fund'!$G$9,'Water Fund'!$E$10,'Water Fund'!$F$10,'Water Fund'!$G$10,'Water Fund'!$G$12,'Water Fund'!$G$13,'Water Fund'!$G$14,'Water Fund'!$G$15,'Water Fund'!$G$16</definedName>
    <definedName name="QB_FORMULA_1" localSheetId="0" hidden="1">'General Fund'!$G$21,'General Fund'!$G$22,'General Fund'!$G$23,'General Fund'!$G$24,'General Fund'!$E$25,'General Fund'!$F$25,'General Fund'!$G$25,'General Fund'!$G$27,'General Fund'!$G$28,'General Fund'!$G$29,'General Fund'!$G$30,'General Fund'!$G$31,'General Fund'!$E$32,'General Fund'!$F$32,'General Fund'!$G$32,'General Fund'!$G$34</definedName>
    <definedName name="QB_FORMULA_1" localSheetId="3" hidden="1">'Section 8'!$F$19,'Section 8'!$D$20,'Section 8'!$E$20,'Section 8'!$F$20,'Section 8'!$D$21,'Section 8'!$E$21,'Section 8'!$F$21</definedName>
    <definedName name="QB_FORMULA_1" localSheetId="2" hidden="1">'Sewer Fund'!$F$19,'Sewer Fund'!$F$20,'Sewer Fund'!$F$21,'Sewer Fund'!$F$22,'Sewer Fund'!$F$23,'Sewer Fund'!$F$24,'Sewer Fund'!$F$25,'Sewer Fund'!$F$26,'Sewer Fund'!$F$27,'Sewer Fund'!$F$28,'Sewer Fund'!$F$29,'Sewer Fund'!$F$30,'Sewer Fund'!$F$31,'Sewer Fund'!$F$32,'Sewer Fund'!$F$33,'Sewer Fund'!$F$34</definedName>
    <definedName name="QB_FORMULA_1" localSheetId="1" hidden="1">'Water Fund'!$G$17,'Water Fund'!$G$18,'Water Fund'!$G$19,'Water Fund'!$G$20,'Water Fund'!$G$21,'Water Fund'!$G$22,'Water Fund'!$G$23,'Water Fund'!$G$24,'Water Fund'!$G$25,'Water Fund'!$G$26,'Water Fund'!$G$27,'Water Fund'!$G$28,'Water Fund'!$E$29,'Water Fund'!$F$29,'Water Fund'!$G$29,'Water Fund'!$E$30</definedName>
    <definedName name="QB_FORMULA_10" localSheetId="0" hidden="1">'General Fund'!$G$146,'General Fund'!$E$147,'General Fund'!$F$147,'General Fund'!$G$147,'General Fund'!$G$149,'General Fund'!$G$150,'General Fund'!$G$152,'General Fund'!$G$153,'General Fund'!$G$154,'General Fund'!$G$155,'General Fund'!$G$156,'General Fund'!$G$157,'General Fund'!$G$158,'General Fund'!$E$159,'General Fund'!$F$159,'General Fund'!$G$159</definedName>
    <definedName name="QB_FORMULA_11" localSheetId="0" hidden="1">'General Fund'!$E$160,'General Fund'!$F$160,'General Fund'!$G$160,'General Fund'!$G$162,'General Fund'!$G$163,'General Fund'!$G$164,'General Fund'!$G$166,'General Fund'!$G$167,'General Fund'!$G$168,'General Fund'!$G$169,'General Fund'!$G$170,'General Fund'!$G$171,'General Fund'!$E$172,'General Fund'!$F$172,'General Fund'!$G$172,'General Fund'!$E$173</definedName>
    <definedName name="QB_FORMULA_12" localSheetId="0" hidden="1">'General Fund'!$F$173,'General Fund'!$G$173,'General Fund'!$G$174,'General Fund'!$G$176,'General Fund'!$E$177,'General Fund'!$F$177,'General Fund'!$G$177,'General Fund'!$G$180,'General Fund'!$G$181,'General Fund'!$G$182,'General Fund'!$G$183,'General Fund'!$G$184,'General Fund'!$G$185,'General Fund'!$G$186,'General Fund'!$G$187,'General Fund'!$G$188</definedName>
    <definedName name="QB_FORMULA_13" localSheetId="0" hidden="1">'General Fund'!$E$189,'General Fund'!$F$189,'General Fund'!$G$189,'General Fund'!$G$191,'General Fund'!$G$192,'General Fund'!$G$193,'General Fund'!$G$194,'General Fund'!$G$195,'General Fund'!$E$196,'General Fund'!$F$196,'General Fund'!$G$196,'General Fund'!$G$198,'General Fund'!$G$199,'General Fund'!$G$200,'General Fund'!$G$201,'General Fund'!$E$202</definedName>
    <definedName name="QB_FORMULA_14" localSheetId="0" hidden="1">'General Fund'!$F$202,'General Fund'!$G$202,'General Fund'!$E$203,'General Fund'!$F$203,'General Fund'!$G$203,'General Fund'!$G$205,'General Fund'!$G$206,'General Fund'!$G$207,'General Fund'!$G$208,'General Fund'!$G$209,'General Fund'!$G$210,'General Fund'!$G$211,'General Fund'!$G$212,'General Fund'!$G$213,'General Fund'!$G$214,'General Fund'!$G$215</definedName>
    <definedName name="QB_FORMULA_15" localSheetId="0" hidden="1">'General Fund'!$G$216,'General Fund'!$E$217,'General Fund'!$F$217,'General Fund'!$G$217,'General Fund'!$G$220,'General Fund'!$G$221,'General Fund'!$G$222,'General Fund'!$G$223,'General Fund'!$G$224,'General Fund'!$E$225,'General Fund'!$F$225,'General Fund'!$G$225,'General Fund'!$G$227,'General Fund'!$G$228,'General Fund'!$G$229,'General Fund'!$G$230</definedName>
    <definedName name="QB_FORMULA_16" localSheetId="0" hidden="1">'General Fund'!$G$231,'General Fund'!$E$232,'General Fund'!$F$232,'General Fund'!$G$232,'General Fund'!$G$234,'General Fund'!$G$235,'General Fund'!$G$236,'General Fund'!$G$237,'General Fund'!$E$238,'General Fund'!$F$238,'General Fund'!$G$238,'General Fund'!$G$240,'General Fund'!$G$241,'General Fund'!$G$242,'General Fund'!$G$243,'General Fund'!$E$244</definedName>
    <definedName name="QB_FORMULA_17" localSheetId="0" hidden="1">'General Fund'!$F$244,'General Fund'!$G$244,'General Fund'!$G$245,'General Fund'!$G$246,'General Fund'!$G$248,'General Fund'!$G$249,'General Fund'!$G$250,'General Fund'!$G$251,'General Fund'!$G$252,'General Fund'!$E$253,'General Fund'!$F$253,'General Fund'!$G$253,'General Fund'!$G$255,'General Fund'!$G$256,'General Fund'!$G$257,'General Fund'!$G$258</definedName>
    <definedName name="QB_FORMULA_18" localSheetId="0" hidden="1">'General Fund'!$G$259,'General Fund'!$G$260,'General Fund'!$G$261,'General Fund'!$G$262,'General Fund'!$G$263,'General Fund'!$G$264,'General Fund'!$G$265,'General Fund'!$E$266,'General Fund'!$F$266,'General Fund'!$G$266,'General Fund'!$E$267,'General Fund'!$F$267,'General Fund'!$G$267,'General Fund'!$G$270,'General Fund'!$G$271,'General Fund'!$G$272</definedName>
    <definedName name="QB_FORMULA_19" localSheetId="0" hidden="1">'General Fund'!$G$273,'General Fund'!$G$274,'General Fund'!$G$275,'General Fund'!$G$276,'General Fund'!$G$277,'General Fund'!$E$278,'General Fund'!$F$278,'General Fund'!$G$278,'General Fund'!$G$280,'General Fund'!$G$281,'General Fund'!$G$282,'General Fund'!$G$283,'General Fund'!$E$284,'General Fund'!$F$284,'General Fund'!$G$284,'General Fund'!$G$285</definedName>
    <definedName name="QB_FORMULA_2" localSheetId="0" hidden="1">'General Fund'!$G$35,'General Fund'!$G$36,'General Fund'!$G$37,'General Fund'!$G$38,'General Fund'!$G$39,'General Fund'!$G$40,'General Fund'!$G$41,'General Fund'!$G$42,'General Fund'!$G$43,'General Fund'!$G$44,'General Fund'!$G$45,'General Fund'!$G$46,'General Fund'!$G$47,'General Fund'!$G$48,'General Fund'!$G$49,'General Fund'!$G$50</definedName>
    <definedName name="QB_FORMULA_2" localSheetId="2" hidden="1">'Sewer Fund'!$F$35,'Sewer Fund'!$F$36,'Sewer Fund'!$F$37,'Sewer Fund'!$F$38,'Sewer Fund'!$F$39,'Sewer Fund'!$F$40,'Sewer Fund'!$F$41,'Sewer Fund'!$F$42,'Sewer Fund'!$F$43,'Sewer Fund'!$D$44,'Sewer Fund'!$E$44,'Sewer Fund'!$F$44,'Sewer Fund'!$D$45,'Sewer Fund'!$E$45,'Sewer Fund'!$F$45</definedName>
    <definedName name="QB_FORMULA_2" localSheetId="1" hidden="1">'Water Fund'!$F$30,'Water Fund'!$G$30</definedName>
    <definedName name="QB_FORMULA_20" localSheetId="0" hidden="1">'General Fund'!$G$287,'General Fund'!$G$288,'General Fund'!$G$289,'General Fund'!$G$290,'General Fund'!$G$291,'General Fund'!$G$292,'General Fund'!$G$293,'General Fund'!$G$294,'General Fund'!$G$295,'General Fund'!$G$296,'General Fund'!$G$297,'General Fund'!$E$298,'General Fund'!$F$298,'General Fund'!$G$298,'General Fund'!$E$299,'General Fund'!$F$299</definedName>
    <definedName name="QB_FORMULA_21" localSheetId="0" hidden="1">'General Fund'!$G$299,'General Fund'!$G$301,'General Fund'!$G$302,'General Fund'!$G$303,'General Fund'!$G$304,'General Fund'!$G$305,'General Fund'!$G$307,'General Fund'!$G$308,'General Fund'!$G$309,'General Fund'!$G$310,'General Fund'!$G$311,'General Fund'!$G$312,'General Fund'!$E$314,'General Fund'!$F$314,'General Fund'!$G$314,'General Fund'!$E$315</definedName>
    <definedName name="QB_FORMULA_22" localSheetId="0" hidden="1">'General Fund'!$F$315,'General Fund'!$G$315,'General Fund'!$G$318,'General Fund'!$G$319,'General Fund'!$G$320,'General Fund'!$G$321,'General Fund'!$G$322,'General Fund'!$G$323,'General Fund'!$G$324,'General Fund'!$G$325,'General Fund'!$E$326,'General Fund'!$F$326,'General Fund'!$G$326,'General Fund'!$G$328,'General Fund'!$G$329,'General Fund'!$G$330</definedName>
    <definedName name="QB_FORMULA_23" localSheetId="0" hidden="1">'General Fund'!$G$331,'General Fund'!$G$332,'General Fund'!$G$333,'General Fund'!$G$334,'General Fund'!$E$335,'General Fund'!$F$335,'General Fund'!$G$335,'General Fund'!$G$337,'General Fund'!$G$338,'General Fund'!$E$339,'General Fund'!$F$339,'General Fund'!$G$339,'General Fund'!$G$341,'General Fund'!$G$342,'General Fund'!$G$343,'General Fund'!$G$344</definedName>
    <definedName name="QB_FORMULA_24" localSheetId="0" hidden="1">'General Fund'!$G$345,'General Fund'!$G$346,'General Fund'!$G$347,'General Fund'!$G$348,'General Fund'!$G$349,'General Fund'!$G$350,'General Fund'!$G$351,'General Fund'!$G$352,'General Fund'!$G$353,'General Fund'!$G$354,'General Fund'!$G$355,'General Fund'!$G$356,'General Fund'!$G$357,'General Fund'!$G$358,'General Fund'!$E$359,'General Fund'!$F$359</definedName>
    <definedName name="QB_FORMULA_25" localSheetId="0" hidden="1">'General Fund'!$G$359,'General Fund'!$E$360,'General Fund'!$F$360,'General Fund'!$G$360,'General Fund'!$G$361,'General Fund'!$G$364,'General Fund'!$G$365,'General Fund'!$G$366,'General Fund'!$G$367,'General Fund'!$G$368,'General Fund'!$G$369,'General Fund'!$E$370,'General Fund'!$F$370,'General Fund'!$G$370,'General Fund'!$G$372,'General Fund'!$G$373</definedName>
    <definedName name="QB_FORMULA_26" localSheetId="0" hidden="1">'General Fund'!$G$374,'General Fund'!$E$375,'General Fund'!$F$375,'General Fund'!$G$375,'General Fund'!$G$377,'General Fund'!$G$378,'General Fund'!$G$379,'General Fund'!$G$380,'General Fund'!$G$381,'General Fund'!$G$382,'General Fund'!$G$383,'General Fund'!$G$384,'General Fund'!$G$385,'General Fund'!$G$386,'General Fund'!$G$387,'General Fund'!$G$388</definedName>
    <definedName name="QB_FORMULA_27" localSheetId="0" hidden="1">'General Fund'!$G$389,'General Fund'!$G$390,'General Fund'!$G$391,'General Fund'!$G$392,'General Fund'!$G$393,'General Fund'!$G$394,'General Fund'!$E$395,'General Fund'!$F$395,'General Fund'!$G$395,'General Fund'!$E$396,'General Fund'!$F$396,'General Fund'!$G$396,'General Fund'!$G$398,'General Fund'!$G$399,'General Fund'!$G$400,'General Fund'!$G$401</definedName>
    <definedName name="QB_FORMULA_28" localSheetId="0" hidden="1">'General Fund'!$E$402,'General Fund'!$F$402,'General Fund'!$G$402,'General Fund'!$G$404,'General Fund'!$G$405,'General Fund'!$G$406,'General Fund'!$G$407,'General Fund'!$E$408,'General Fund'!$F$408,'General Fund'!$G$408,'General Fund'!$G$410,'General Fund'!$G$411,'General Fund'!$G$412,'General Fund'!$G$413,'General Fund'!$G$414,'General Fund'!$G$415</definedName>
    <definedName name="QB_FORMULA_29" localSheetId="0" hidden="1">'General Fund'!$G$416,'General Fund'!$G$417,'General Fund'!$G$418,'General Fund'!$E$419,'General Fund'!$F$419,'General Fund'!$G$419,'General Fund'!$G$422,'General Fund'!$G$423,'General Fund'!$G$424,'General Fund'!$E$425,'General Fund'!$F$425,'General Fund'!$G$425,'General Fund'!$G$427,'General Fund'!$G$428,'General Fund'!$G$429,'General Fund'!$E$430</definedName>
    <definedName name="QB_FORMULA_3" localSheetId="0" hidden="1">'General Fund'!$G$51,'General Fund'!$G$52,'General Fund'!$G$53,'General Fund'!$G$54,'General Fund'!$E$55,'General Fund'!$F$55,'General Fund'!$G$55,'General Fund'!$G$56,'General Fund'!$E$57,'General Fund'!$F$57,'General Fund'!$G$57,'General Fund'!$G$59,'General Fund'!$E$60,'General Fund'!$F$60,'General Fund'!$G$60,'General Fund'!$E$61</definedName>
    <definedName name="QB_FORMULA_30" localSheetId="0" hidden="1">'General Fund'!$F$430,'General Fund'!$G$430,'General Fund'!$E$431,'General Fund'!$F$431,'General Fund'!$G$431,'General Fund'!$E$432,'General Fund'!$F$432,'General Fund'!$G$432,'General Fund'!$E$433,'General Fund'!$F$433,'General Fund'!$G$433</definedName>
    <definedName name="QB_FORMULA_4" localSheetId="0" hidden="1">'General Fund'!$F$61,'General Fund'!$G$61,'General Fund'!$G$63,'General Fund'!$G$64,'General Fund'!$G$66,'General Fund'!$G$67,'General Fund'!$G$68,'General Fund'!$G$69,'General Fund'!$E$70,'General Fund'!$F$70,'General Fund'!$G$70,'General Fund'!$G$71,'General Fund'!$G$74,'General Fund'!$G$75,'General Fund'!$G$76,'General Fund'!$G$77</definedName>
    <definedName name="QB_FORMULA_5" localSheetId="0" hidden="1">'General Fund'!$G$78,'General Fund'!$E$79,'General Fund'!$F$79,'General Fund'!$G$79,'General Fund'!$G$80,'General Fund'!$G$82,'General Fund'!$G$83,'General Fund'!$G$84,'General Fund'!$G$85,'General Fund'!$G$86,'General Fund'!$E$87,'General Fund'!$F$87,'General Fund'!$G$87,'General Fund'!$G$88,'General Fund'!$E$89,'General Fund'!$F$89</definedName>
    <definedName name="QB_FORMULA_6" localSheetId="0" hidden="1">'General Fund'!$G$89,'General Fund'!$G$92,'General Fund'!$G$93,'General Fund'!$G$94,'General Fund'!$G$95,'General Fund'!$G$96,'General Fund'!$E$97,'General Fund'!$F$97,'General Fund'!$G$97,'General Fund'!$G$98,'General Fund'!$G$100,'General Fund'!$G$101,'General Fund'!$G$102,'General Fund'!$G$103,'General Fund'!$G$104,'General Fund'!$G$105</definedName>
    <definedName name="QB_FORMULA_7" localSheetId="0" hidden="1">'General Fund'!$G$106,'General Fund'!$E$107,'General Fund'!$F$107,'General Fund'!$G$107,'General Fund'!$G$108,'General Fund'!$E$109,'General Fund'!$F$109,'General Fund'!$G$109,'General Fund'!$G$112,'General Fund'!$G$113,'General Fund'!$G$114,'General Fund'!$G$115,'General Fund'!$E$116,'General Fund'!$F$116,'General Fund'!$G$116,'General Fund'!$G$117</definedName>
    <definedName name="QB_FORMULA_8" localSheetId="0" hidden="1">'General Fund'!$G$119,'General Fund'!$G$120,'General Fund'!$G$121,'General Fund'!$G$122,'General Fund'!$G$123,'General Fund'!$G$124,'General Fund'!$G$125,'General Fund'!$G$126,'General Fund'!$G$127,'General Fund'!$E$128,'General Fund'!$F$128,'General Fund'!$G$128,'General Fund'!$G$129,'General Fund'!$E$130,'General Fund'!$F$130,'General Fund'!$G$130</definedName>
    <definedName name="QB_FORMULA_9" localSheetId="0" hidden="1">'General Fund'!$G$133,'General Fund'!$G$134,'General Fund'!$G$135,'General Fund'!$G$136,'General Fund'!$G$137,'General Fund'!$E$138,'General Fund'!$F$138,'General Fund'!$G$138,'General Fund'!$G$139,'General Fund'!$G$141,'General Fund'!$G$142,'General Fund'!$G$143,'General Fund'!$G$144,'General Fund'!$E$145,'General Fund'!$F$145,'General Fund'!$G$145</definedName>
    <definedName name="QB_ROW_100250" localSheetId="0" hidden="1">'General Fund'!$D$152</definedName>
    <definedName name="QB_ROW_101250" localSheetId="0" hidden="1">'General Fund'!$D$153</definedName>
    <definedName name="QB_ROW_102250" localSheetId="0" hidden="1">'General Fund'!$D$154</definedName>
    <definedName name="QB_ROW_103250" localSheetId="0" hidden="1">'General Fund'!$D$155</definedName>
    <definedName name="QB_ROW_104250" localSheetId="0" hidden="1">'General Fund'!$D$156</definedName>
    <definedName name="QB_ROW_105250" localSheetId="0" hidden="1">'General Fund'!$D$157</definedName>
    <definedName name="QB_ROW_106240" localSheetId="0" hidden="1">'General Fund'!$C$163</definedName>
    <definedName name="QB_ROW_107250" localSheetId="0" hidden="1">'General Fund'!$D$166</definedName>
    <definedName name="QB_ROW_108230" localSheetId="0" hidden="1">'General Fund'!$B$174</definedName>
    <definedName name="QB_ROW_109250" localSheetId="0" hidden="1">'General Fund'!$D$180</definedName>
    <definedName name="QB_ROW_110250" localSheetId="0" hidden="1">'General Fund'!$D$181</definedName>
    <definedName name="QB_ROW_111250" localSheetId="0" hidden="1">'General Fund'!$D$182</definedName>
    <definedName name="QB_ROW_11220" localSheetId="3" hidden="1">'Section 8'!$C$4</definedName>
    <definedName name="QB_ROW_112250" localSheetId="0" hidden="1">'General Fund'!$D$183</definedName>
    <definedName name="QB_ROW_113250" localSheetId="0" hidden="1">'General Fund'!$D$184</definedName>
    <definedName name="QB_ROW_114250" localSheetId="0" hidden="1">'General Fund'!$D$185</definedName>
    <definedName name="QB_ROW_115250" localSheetId="0" hidden="1">'General Fund'!$D$186</definedName>
    <definedName name="QB_ROW_116250" localSheetId="0" hidden="1">'General Fund'!$D$187</definedName>
    <definedName name="QB_ROW_117250" localSheetId="0" hidden="1">'General Fund'!$D$188</definedName>
    <definedName name="QB_ROW_118250" localSheetId="0" hidden="1">'General Fund'!$D$191</definedName>
    <definedName name="QB_ROW_119250" localSheetId="0" hidden="1">'General Fund'!$D$192</definedName>
    <definedName name="QB_ROW_120250" localSheetId="0" hidden="1">'General Fund'!$D$193</definedName>
    <definedName name="QB_ROW_121250" localSheetId="0" hidden="1">'General Fund'!$D$194</definedName>
    <definedName name="QB_ROW_1220" localSheetId="2" hidden="1">'Sewer Fund'!$C$4</definedName>
    <definedName name="QB_ROW_12220" localSheetId="3" hidden="1">'Section 8'!$C$5</definedName>
    <definedName name="QB_ROW_122250" localSheetId="0" hidden="1">'General Fund'!$D$195</definedName>
    <definedName name="QB_ROW_123250" localSheetId="0" hidden="1">'General Fund'!$D$198</definedName>
    <definedName name="QB_ROW_124250" localSheetId="0" hidden="1">'General Fund'!$D$199</definedName>
    <definedName name="QB_ROW_125240" localSheetId="0" hidden="1">'General Fund'!$C$205</definedName>
    <definedName name="QB_ROW_126240" localSheetId="0" hidden="1">'General Fund'!$C$206</definedName>
    <definedName name="QB_ROW_127240" localSheetId="0" hidden="1">'General Fund'!$C$207</definedName>
    <definedName name="QB_ROW_128240" localSheetId="0" hidden="1">'General Fund'!$C$209</definedName>
    <definedName name="QB_ROW_129240" localSheetId="0" hidden="1">'General Fund'!$C$210</definedName>
    <definedName name="QB_ROW_130240" localSheetId="0" hidden="1">'General Fund'!$C$215</definedName>
    <definedName name="QB_ROW_131240" localSheetId="0" hidden="1">'General Fund'!$C$212</definedName>
    <definedName name="QB_ROW_13220" localSheetId="3" hidden="1">'Section 8'!$C$6</definedName>
    <definedName name="QB_ROW_132250" localSheetId="0" hidden="1">'General Fund'!$D$200</definedName>
    <definedName name="QB_ROW_133250" localSheetId="0" hidden="1">'General Fund'!$D$221</definedName>
    <definedName name="QB_ROW_134250" localSheetId="0" hidden="1">'General Fund'!$D$222</definedName>
    <definedName name="QB_ROW_135250" localSheetId="0" hidden="1">'General Fund'!$D$223</definedName>
    <definedName name="QB_ROW_137250" localSheetId="0" hidden="1">'General Fund'!$D$240</definedName>
    <definedName name="QB_ROW_138240" localSheetId="0" hidden="1">'General Fund'!$C$245</definedName>
    <definedName name="QB_ROW_139240" localSheetId="0" hidden="1">'General Fund'!$C$246</definedName>
    <definedName name="QB_ROW_140250" localSheetId="0" hidden="1">'General Fund'!$D$227</definedName>
    <definedName name="QB_ROW_141250" localSheetId="0" hidden="1">'General Fund'!$D$230</definedName>
    <definedName name="QB_ROW_14220" localSheetId="3" hidden="1">'Section 8'!$C$8</definedName>
    <definedName name="QB_ROW_14220" localSheetId="2" hidden="1">'Sewer Fund'!$C$17</definedName>
    <definedName name="QB_ROW_142250" localSheetId="0" hidden="1">'General Fund'!$D$231</definedName>
    <definedName name="QB_ROW_14230" localSheetId="1" hidden="1">'Water Fund'!$D$4</definedName>
    <definedName name="QB_ROW_143250" localSheetId="0" hidden="1">'General Fund'!$D$248</definedName>
    <definedName name="QB_ROW_144250" localSheetId="0" hidden="1">'General Fund'!$D$249</definedName>
    <definedName name="QB_ROW_145250" localSheetId="0" hidden="1">'General Fund'!$D$250</definedName>
    <definedName name="QB_ROW_146250" localSheetId="0" hidden="1">'General Fund'!$D$264</definedName>
    <definedName name="QB_ROW_147250" localSheetId="0" hidden="1">'General Fund'!$D$256</definedName>
    <definedName name="QB_ROW_148250" localSheetId="0" hidden="1">'General Fund'!$D$255</definedName>
    <definedName name="QB_ROW_149250" localSheetId="0" hidden="1">'General Fund'!$D$257</definedName>
    <definedName name="QB_ROW_150250" localSheetId="0" hidden="1">'General Fund'!$D$258</definedName>
    <definedName name="QB_ROW_151250" localSheetId="0" hidden="1">'General Fund'!$D$259</definedName>
    <definedName name="QB_ROW_15220" localSheetId="3" hidden="1">'Section 8'!$C$14</definedName>
    <definedName name="QB_ROW_152250" localSheetId="0" hidden="1">'General Fund'!$D$260</definedName>
    <definedName name="QB_ROW_153250" localSheetId="0" hidden="1">'General Fund'!$D$261</definedName>
    <definedName name="QB_ROW_154250" localSheetId="0" hidden="1">'General Fund'!$D$262</definedName>
    <definedName name="QB_ROW_155250" localSheetId="0" hidden="1">'General Fund'!$D$265</definedName>
    <definedName name="QB_ROW_156250" localSheetId="0" hidden="1">'General Fund'!$D$272</definedName>
    <definedName name="QB_ROW_157250" localSheetId="0" hidden="1">'General Fund'!$D$273</definedName>
    <definedName name="QB_ROW_158250" localSheetId="0" hidden="1">'General Fund'!$D$274</definedName>
    <definedName name="QB_ROW_159250" localSheetId="0" hidden="1">'General Fund'!$D$280</definedName>
    <definedName name="QB_ROW_160250" localSheetId="0" hidden="1">'General Fund'!$D$281</definedName>
    <definedName name="QB_ROW_161250" localSheetId="0" hidden="1">'General Fund'!$D$282</definedName>
    <definedName name="QB_ROW_16220" localSheetId="3" hidden="1">'Section 8'!$C$16</definedName>
    <definedName name="QB_ROW_16220" localSheetId="2" hidden="1">'Sewer Fund'!$C$5</definedName>
    <definedName name="QB_ROW_162240" localSheetId="0" hidden="1">'General Fund'!$C$285</definedName>
    <definedName name="QB_ROW_16230" localSheetId="1" hidden="1">'Water Fund'!$D$5</definedName>
    <definedName name="QB_ROW_163250" localSheetId="0" hidden="1">'General Fund'!$D$287</definedName>
    <definedName name="QB_ROW_164250" localSheetId="0" hidden="1">'General Fund'!$D$288</definedName>
    <definedName name="QB_ROW_165250" localSheetId="0" hidden="1">'General Fund'!$D$289</definedName>
    <definedName name="QB_ROW_166250" localSheetId="0" hidden="1">'General Fund'!$D$290</definedName>
    <definedName name="QB_ROW_167250" localSheetId="0" hidden="1">'General Fund'!$D$291</definedName>
    <definedName name="QB_ROW_168250" localSheetId="0" hidden="1">'General Fund'!$D$292</definedName>
    <definedName name="QB_ROW_169250" localSheetId="0" hidden="1">'General Fund'!$D$293</definedName>
    <definedName name="QB_ROW_170250" localSheetId="0" hidden="1">'General Fund'!$D$295</definedName>
    <definedName name="QB_ROW_171250" localSheetId="0" hidden="1">'General Fund'!$D$294</definedName>
    <definedName name="QB_ROW_17220" localSheetId="3" hidden="1">'Section 8'!$C$15</definedName>
    <definedName name="QB_ROW_17220" localSheetId="2" hidden="1">'Sewer Fund'!$C$6</definedName>
    <definedName name="QB_ROW_172240" localSheetId="0" hidden="1">'General Fund'!$C$302</definedName>
    <definedName name="QB_ROW_17230" localSheetId="1" hidden="1">'Water Fund'!$D$6</definedName>
    <definedName name="QB_ROW_173240" localSheetId="0" hidden="1">'General Fund'!$C$305</definedName>
    <definedName name="QB_ROW_174250" localSheetId="0" hidden="1">'General Fund'!$D$307</definedName>
    <definedName name="QB_ROW_175250" localSheetId="0" hidden="1">'General Fund'!$D$308</definedName>
    <definedName name="QB_ROW_176250" localSheetId="0" hidden="1">'General Fund'!$D$309</definedName>
    <definedName name="QB_ROW_177250" localSheetId="0" hidden="1">'General Fund'!$D$318</definedName>
    <definedName name="QB_ROW_178250" localSheetId="0" hidden="1">'General Fund'!$D$341</definedName>
    <definedName name="QB_ROW_179250" localSheetId="0" hidden="1">'General Fund'!$D$342</definedName>
    <definedName name="QB_ROW_180250" localSheetId="0" hidden="1">'General Fund'!$D$343</definedName>
    <definedName name="QB_ROW_181250" localSheetId="0" hidden="1">'General Fund'!$D$320</definedName>
    <definedName name="QB_ROW_18220" localSheetId="3" hidden="1">'Section 8'!$C$17</definedName>
    <definedName name="QB_ROW_18220" localSheetId="2" hidden="1">'Sewer Fund'!$C$7</definedName>
    <definedName name="QB_ROW_182250" localSheetId="0" hidden="1">'General Fund'!$D$328</definedName>
    <definedName name="QB_ROW_18230" localSheetId="1" hidden="1">'Water Fund'!$D$7</definedName>
    <definedName name="QB_ROW_18301" localSheetId="0" hidden="1">'General Fund'!#REF!</definedName>
    <definedName name="QB_ROW_18301" localSheetId="3" hidden="1">'Section 8'!$A$21</definedName>
    <definedName name="QB_ROW_18301" localSheetId="2" hidden="1">'Sewer Fund'!$A$45</definedName>
    <definedName name="QB_ROW_18301" localSheetId="1" hidden="1">'Water Fund'!$A$30</definedName>
    <definedName name="QB_ROW_183250" localSheetId="0" hidden="1">'General Fund'!$D$329</definedName>
    <definedName name="QB_ROW_184250" localSheetId="0" hidden="1">'General Fund'!$D$337</definedName>
    <definedName name="QB_ROW_185250" localSheetId="0" hidden="1">'General Fund'!$D$346</definedName>
    <definedName name="QB_ROW_186250" localSheetId="0" hidden="1">'General Fund'!$D$347</definedName>
    <definedName name="QB_ROW_187250" localSheetId="0" hidden="1">'General Fund'!$D$348</definedName>
    <definedName name="QB_ROW_188250" localSheetId="0" hidden="1">'General Fund'!$D$349</definedName>
    <definedName name="QB_ROW_189250" localSheetId="0" hidden="1">'General Fund'!$D$321</definedName>
    <definedName name="QB_ROW_190250" localSheetId="0" hidden="1">'General Fund'!$D$330</definedName>
    <definedName name="QB_ROW_191250" localSheetId="0" hidden="1">'General Fund'!$D$338</definedName>
    <definedName name="QB_ROW_19220" localSheetId="3" hidden="1">'Section 8'!$C$19</definedName>
    <definedName name="QB_ROW_19220" localSheetId="2" hidden="1">'Sewer Fund'!$C$9</definedName>
    <definedName name="QB_ROW_192250" localSheetId="0" hidden="1">'General Fund'!$D$351</definedName>
    <definedName name="QB_ROW_19230" localSheetId="1" hidden="1">'Water Fund'!$D$13</definedName>
    <definedName name="QB_ROW_193250" localSheetId="0" hidden="1">'General Fund'!$D$352</definedName>
    <definedName name="QB_ROW_194250" localSheetId="0" hidden="1">'General Fund'!$D$353</definedName>
    <definedName name="QB_ROW_195250" localSheetId="0" hidden="1">'General Fund'!$D$350</definedName>
    <definedName name="QB_ROW_196250" localSheetId="0" hidden="1">'General Fund'!$D$372</definedName>
    <definedName name="QB_ROW_197250" localSheetId="0" hidden="1">'General Fund'!$D$377</definedName>
    <definedName name="QB_ROW_198250" localSheetId="0" hidden="1">'General Fund'!$D$378</definedName>
    <definedName name="QB_ROW_199250" localSheetId="0" hidden="1">'General Fund'!$D$364</definedName>
    <definedName name="QB_ROW_20012" localSheetId="3" hidden="1">'Section 8'!$B$3</definedName>
    <definedName name="QB_ROW_20012" localSheetId="2" hidden="1">'Sewer Fund'!$B$3</definedName>
    <definedName name="QB_ROW_20022" localSheetId="0" hidden="1">'General Fund'!$A$3</definedName>
    <definedName name="QB_ROW_20022" localSheetId="1" hidden="1">'Water Fund'!$C$3</definedName>
    <definedName name="QB_ROW_200250" localSheetId="0" hidden="1">'General Fund'!$D$365</definedName>
    <definedName name="QB_ROW_201250" localSheetId="0" hidden="1">'General Fund'!$D$379</definedName>
    <definedName name="QB_ROW_20220" localSheetId="2" hidden="1">'Sewer Fund'!$C$11</definedName>
    <definedName name="QB_ROW_202250" localSheetId="0" hidden="1">'General Fund'!$D$380</definedName>
    <definedName name="QB_ROW_20230" localSheetId="1" hidden="1">'Water Fund'!$D$14</definedName>
    <definedName name="QB_ROW_20312" localSheetId="3" hidden="1">'Section 8'!$B$10</definedName>
    <definedName name="QB_ROW_20312" localSheetId="2" hidden="1">'Sewer Fund'!$B$15</definedName>
    <definedName name="QB_ROW_20322" localSheetId="0" hidden="1">'General Fund'!$A$57</definedName>
    <definedName name="QB_ROW_20322" localSheetId="1" hidden="1">'Water Fund'!$C$9</definedName>
    <definedName name="QB_ROW_203250" localSheetId="0" hidden="1">'General Fund'!$D$381</definedName>
    <definedName name="QB_ROW_204250" localSheetId="0" hidden="1">'General Fund'!$D$382</definedName>
    <definedName name="QB_ROW_205250" localSheetId="0" hidden="1">'General Fund'!$D$383</definedName>
    <definedName name="QB_ROW_206250" localSheetId="0" hidden="1">'General Fund'!$D$384</definedName>
    <definedName name="QB_ROW_207250" localSheetId="0" hidden="1">'General Fund'!$D$385</definedName>
    <definedName name="QB_ROW_208250" localSheetId="0" hidden="1">'General Fund'!$D$386</definedName>
    <definedName name="QB_ROW_209250" localSheetId="0" hidden="1">'General Fund'!$D$387</definedName>
    <definedName name="QB_ROW_21012" localSheetId="3" hidden="1">'Section 8'!$B$11</definedName>
    <definedName name="QB_ROW_21012" localSheetId="2" hidden="1">'Sewer Fund'!$B$16</definedName>
    <definedName name="QB_ROW_21022" localSheetId="0" hidden="1">'General Fund'!$A$62</definedName>
    <definedName name="QB_ROW_21022" localSheetId="1" hidden="1">'Water Fund'!$C$11</definedName>
    <definedName name="QB_ROW_210250" localSheetId="0" hidden="1">'General Fund'!$D$388</definedName>
    <definedName name="QB_ROW_211250" localSheetId="0" hidden="1">'General Fund'!$D$389</definedName>
    <definedName name="QB_ROW_21220" localSheetId="2" hidden="1">'Sewer Fund'!$C$21</definedName>
    <definedName name="QB_ROW_212250" localSheetId="0" hidden="1">'General Fund'!$D$390</definedName>
    <definedName name="QB_ROW_21230" localSheetId="1" hidden="1">'Water Fund'!$D$15</definedName>
    <definedName name="QB_ROW_21312" localSheetId="3" hidden="1">'Section 8'!$B$20</definedName>
    <definedName name="QB_ROW_21312" localSheetId="2" hidden="1">'Sewer Fund'!$B$44</definedName>
    <definedName name="QB_ROW_21322" localSheetId="0" hidden="1">'General Fund'!$A$432</definedName>
    <definedName name="QB_ROW_21322" localSheetId="1" hidden="1">'Water Fund'!$C$29</definedName>
    <definedName name="QB_ROW_213250" localSheetId="0" hidden="1">'General Fund'!$D$391</definedName>
    <definedName name="QB_ROW_214250" localSheetId="0" hidden="1">'General Fund'!$D$392</definedName>
    <definedName name="QB_ROW_215250" localSheetId="0" hidden="1">'General Fund'!$D$367</definedName>
    <definedName name="QB_ROW_216240" localSheetId="0" hidden="1">'General Fund'!$C$399</definedName>
    <definedName name="QB_ROW_217240" localSheetId="0" hidden="1">'General Fund'!$C$398</definedName>
    <definedName name="QB_ROW_218240" localSheetId="0" hidden="1">'General Fund'!$C$400</definedName>
    <definedName name="QB_ROW_219240" localSheetId="0" hidden="1">'General Fund'!$C$401</definedName>
    <definedName name="QB_ROW_220240" localSheetId="0" hidden="1">'General Fund'!$C$404</definedName>
    <definedName name="QB_ROW_221240" localSheetId="0" hidden="1">'General Fund'!$C$405</definedName>
    <definedName name="QB_ROW_2220" localSheetId="2" hidden="1">'Sewer Fund'!$C$18</definedName>
    <definedName name="QB_ROW_22220" localSheetId="2" hidden="1">'Sewer Fund'!$C$24</definedName>
    <definedName name="QB_ROW_222240" localSheetId="0" hidden="1">'General Fund'!$C$406</definedName>
    <definedName name="QB_ROW_22230" localSheetId="1" hidden="1">'Water Fund'!$D$20</definedName>
    <definedName name="QB_ROW_2230" localSheetId="0" hidden="1">'General Fund'!$B$64</definedName>
    <definedName name="QB_ROW_223240" localSheetId="0" hidden="1">'General Fund'!$C$407</definedName>
    <definedName name="QB_ROW_224250" localSheetId="0" hidden="1">'General Fund'!$D$322</definedName>
    <definedName name="QB_ROW_225250" localSheetId="0" hidden="1">'General Fund'!$D$354</definedName>
    <definedName name="QB_ROW_226250" localSheetId="0" hidden="1">'General Fund'!$D$355</definedName>
    <definedName name="QB_ROW_227250" localSheetId="0" hidden="1">'General Fund'!$D$323</definedName>
    <definedName name="QB_ROW_228250" localSheetId="0" hidden="1">'General Fund'!$D$331</definedName>
    <definedName name="QB_ROW_229250" localSheetId="0" hidden="1">'General Fund'!$D$332</definedName>
    <definedName name="QB_ROW_230250" localSheetId="0" hidden="1">'General Fund'!$D$325</definedName>
    <definedName name="QB_ROW_231250" localSheetId="0" hidden="1">'General Fund'!$D$333</definedName>
    <definedName name="QB_ROW_23220" localSheetId="2" hidden="1">'Sewer Fund'!$C$29</definedName>
    <definedName name="QB_ROW_232250" localSheetId="0" hidden="1">'General Fund'!$D$334</definedName>
    <definedName name="QB_ROW_23230" localSheetId="1" hidden="1">'Water Fund'!$D$21</definedName>
    <definedName name="QB_ROW_233240" localSheetId="0" hidden="1">'General Fund'!$C$411</definedName>
    <definedName name="QB_ROW_234240" localSheetId="0" hidden="1">'General Fund'!$C$412</definedName>
    <definedName name="QB_ROW_235240" localSheetId="0" hidden="1">'General Fund'!$C$413</definedName>
    <definedName name="QB_ROW_236240" localSheetId="0" hidden="1">'General Fund'!$C$414</definedName>
    <definedName name="QB_ROW_237240" localSheetId="0" hidden="1">'General Fund'!$C$415</definedName>
    <definedName name="QB_ROW_238240" localSheetId="0" hidden="1">'General Fund'!$C$416</definedName>
    <definedName name="QB_ROW_239240" localSheetId="0" hidden="1">'General Fund'!$C$417</definedName>
    <definedName name="QB_ROW_240240" localSheetId="0" hidden="1">'General Fund'!$C$418</definedName>
    <definedName name="QB_ROW_241250" localSheetId="0" hidden="1">'General Fund'!$D$422</definedName>
    <definedName name="QB_ROW_24220" localSheetId="3" hidden="1">'Section 8'!$C$9</definedName>
    <definedName name="QB_ROW_24220" localSheetId="2" hidden="1">'Sewer Fund'!$C$30</definedName>
    <definedName name="QB_ROW_242250" localSheetId="0" hidden="1">'General Fund'!$D$427</definedName>
    <definedName name="QB_ROW_24230" localSheetId="1" hidden="1">'Water Fund'!$D$22</definedName>
    <definedName name="QB_ROW_243250" localSheetId="0" hidden="1">'General Fund'!$D$423</definedName>
    <definedName name="QB_ROW_244250" localSheetId="0" hidden="1">'General Fund'!$D$428</definedName>
    <definedName name="QB_ROW_245250" localSheetId="0" hidden="1">'General Fund'!$D$228</definedName>
    <definedName name="QB_ROW_246250" localSheetId="0" hidden="1">'General Fund'!$D$229</definedName>
    <definedName name="QB_ROW_247250" localSheetId="0" hidden="1">'General Fund'!$D$234</definedName>
    <definedName name="QB_ROW_248250" localSheetId="0" hidden="1">'General Fund'!$D$235</definedName>
    <definedName name="QB_ROW_249250" localSheetId="0" hidden="1">'General Fund'!$D$236</definedName>
    <definedName name="QB_ROW_250250" localSheetId="0" hidden="1">'General Fund'!$D$241</definedName>
    <definedName name="QB_ROW_251250" localSheetId="0" hidden="1">'General Fund'!$D$242</definedName>
    <definedName name="QB_ROW_25220" localSheetId="3" hidden="1">'Section 8'!$C$12</definedName>
    <definedName name="QB_ROW_25220" localSheetId="2" hidden="1">'Sewer Fund'!$C$32</definedName>
    <definedName name="QB_ROW_25230" localSheetId="1" hidden="1">'Water Fund'!$D$24</definedName>
    <definedName name="QB_ROW_254250" localSheetId="0" hidden="1">'General Fund'!$D$312</definedName>
    <definedName name="QB_ROW_256040" localSheetId="0" hidden="1">'General Fund'!$C$73</definedName>
    <definedName name="QB_ROW_256250" localSheetId="0" hidden="1">'General Fund'!$D$78</definedName>
    <definedName name="QB_ROW_256340" localSheetId="0" hidden="1">'General Fund'!$C$79</definedName>
    <definedName name="QB_ROW_257030" localSheetId="0" hidden="1">'General Fund'!$B$72</definedName>
    <definedName name="QB_ROW_257240" localSheetId="0" hidden="1">'General Fund'!$C$88</definedName>
    <definedName name="QB_ROW_257330" localSheetId="0" hidden="1">'General Fund'!$B$89</definedName>
    <definedName name="QB_ROW_258040" localSheetId="0" hidden="1">'General Fund'!$C$81</definedName>
    <definedName name="QB_ROW_258250" localSheetId="0" hidden="1">'General Fund'!$D$86</definedName>
    <definedName name="QB_ROW_258340" localSheetId="0" hidden="1">'General Fund'!$C$87</definedName>
    <definedName name="QB_ROW_259040" localSheetId="0" hidden="1">'General Fund'!$C$226</definedName>
    <definedName name="QB_ROW_259340" localSheetId="0" hidden="1">'General Fund'!$C$232</definedName>
    <definedName name="QB_ROW_260030" localSheetId="0" hidden="1">'General Fund'!$B$14</definedName>
    <definedName name="QB_ROW_260240" localSheetId="0" hidden="1">'General Fund'!$C$24</definedName>
    <definedName name="QB_ROW_260330" localSheetId="0" hidden="1">'General Fund'!$B$25</definedName>
    <definedName name="QB_ROW_261030" localSheetId="0" hidden="1">'General Fund'!$B$33</definedName>
    <definedName name="QB_ROW_261240" localSheetId="0" hidden="1">'General Fund'!$C$54</definedName>
    <definedName name="QB_ROW_261330" localSheetId="0" hidden="1">'General Fund'!$B$55</definedName>
    <definedName name="QB_ROW_262030" localSheetId="0" hidden="1">'General Fund'!$B$90</definedName>
    <definedName name="QB_ROW_26220" localSheetId="2" hidden="1">'Sewer Fund'!$C$35</definedName>
    <definedName name="QB_ROW_262240" localSheetId="0" hidden="1">'General Fund'!$C$108</definedName>
    <definedName name="QB_ROW_262330" localSheetId="0" hidden="1">'General Fund'!$B$109</definedName>
    <definedName name="QB_ROW_263040" localSheetId="0" hidden="1">'General Fund'!$C$91</definedName>
    <definedName name="QB_ROW_263250" localSheetId="0" hidden="1">'General Fund'!$D$96</definedName>
    <definedName name="QB_ROW_263340" localSheetId="0" hidden="1">'General Fund'!$C$97</definedName>
    <definedName name="QB_ROW_264040" localSheetId="0" hidden="1">'General Fund'!$C$99</definedName>
    <definedName name="QB_ROW_264250" localSheetId="0" hidden="1">'General Fund'!$D$106</definedName>
    <definedName name="QB_ROW_264340" localSheetId="0" hidden="1">'General Fund'!$C$107</definedName>
    <definedName name="QB_ROW_265030" localSheetId="0" hidden="1">'General Fund'!$B$110</definedName>
    <definedName name="QB_ROW_265240" localSheetId="0" hidden="1">'General Fund'!$C$129</definedName>
    <definedName name="QB_ROW_265330" localSheetId="0" hidden="1">'General Fund'!$B$130</definedName>
    <definedName name="QB_ROW_266040" localSheetId="0" hidden="1">'General Fund'!$C$111</definedName>
    <definedName name="QB_ROW_266250" localSheetId="0" hidden="1">'General Fund'!$D$115</definedName>
    <definedName name="QB_ROW_266340" localSheetId="0" hidden="1">'General Fund'!$C$116</definedName>
    <definedName name="QB_ROW_267040" localSheetId="0" hidden="1">'General Fund'!$C$118</definedName>
    <definedName name="QB_ROW_267250" localSheetId="0" hidden="1">'General Fund'!$D$127</definedName>
    <definedName name="QB_ROW_267340" localSheetId="0" hidden="1">'General Fund'!$C$128</definedName>
    <definedName name="QB_ROW_268030" localSheetId="0" hidden="1">'General Fund'!$B$131</definedName>
    <definedName name="QB_ROW_268240" localSheetId="0" hidden="1">'General Fund'!$C$146</definedName>
    <definedName name="QB_ROW_268330" localSheetId="0" hidden="1">'General Fund'!$B$147</definedName>
    <definedName name="QB_ROW_269040" localSheetId="0" hidden="1">'General Fund'!$C$132</definedName>
    <definedName name="QB_ROW_269250" localSheetId="0" hidden="1">'General Fund'!$D$137</definedName>
    <definedName name="QB_ROW_269340" localSheetId="0" hidden="1">'General Fund'!$C$138</definedName>
    <definedName name="QB_ROW_270040" localSheetId="0" hidden="1">'General Fund'!$C$140</definedName>
    <definedName name="QB_ROW_270250" localSheetId="0" hidden="1">'General Fund'!$D$144</definedName>
    <definedName name="QB_ROW_270340" localSheetId="0" hidden="1">'General Fund'!$C$145</definedName>
    <definedName name="QB_ROW_271030" localSheetId="0" hidden="1">'General Fund'!$B$148</definedName>
    <definedName name="QB_ROW_271330" localSheetId="0" hidden="1">'General Fund'!$B$160</definedName>
    <definedName name="QB_ROW_272040" localSheetId="0" hidden="1">'General Fund'!$C$151</definedName>
    <definedName name="QB_ROW_27220" localSheetId="3" hidden="1">'Section 8'!$C$18</definedName>
    <definedName name="QB_ROW_27220" localSheetId="2" hidden="1">'Sewer Fund'!$C$36</definedName>
    <definedName name="QB_ROW_272250" localSheetId="0" hidden="1">'General Fund'!$D$158</definedName>
    <definedName name="QB_ROW_272340" localSheetId="0" hidden="1">'General Fund'!$C$159</definedName>
    <definedName name="QB_ROW_273030" localSheetId="0" hidden="1">'General Fund'!$B$161</definedName>
    <definedName name="QB_ROW_273330" localSheetId="0" hidden="1">'General Fund'!$B$173</definedName>
    <definedName name="QB_ROW_274040" localSheetId="0" hidden="1">'General Fund'!$C$165</definedName>
    <definedName name="QB_ROW_274250" localSheetId="0" hidden="1">'General Fund'!$D$171</definedName>
    <definedName name="QB_ROW_274340" localSheetId="0" hidden="1">'General Fund'!$C$172</definedName>
    <definedName name="QB_ROW_275030" localSheetId="0" hidden="1">'General Fund'!$B$178</definedName>
    <definedName name="QB_ROW_275330" localSheetId="0" hidden="1">'General Fund'!$B$203</definedName>
    <definedName name="QB_ROW_276040" localSheetId="0" hidden="1">'General Fund'!$C$179</definedName>
    <definedName name="QB_ROW_276340" localSheetId="0" hidden="1">'General Fund'!$C$189</definedName>
    <definedName name="QB_ROW_277040" localSheetId="0" hidden="1">'General Fund'!$C$190</definedName>
    <definedName name="QB_ROW_277340" localSheetId="0" hidden="1">'General Fund'!$C$196</definedName>
    <definedName name="QB_ROW_278040" localSheetId="0" hidden="1">'General Fund'!$C$197</definedName>
    <definedName name="QB_ROW_278340" localSheetId="0" hidden="1">'General Fund'!$C$202</definedName>
    <definedName name="QB_ROW_279030" localSheetId="0" hidden="1">'General Fund'!$B$204</definedName>
    <definedName name="QB_ROW_279330" localSheetId="0" hidden="1">'General Fund'!$B$217</definedName>
    <definedName name="QB_ROW_280030" localSheetId="0" hidden="1">'General Fund'!$B$218</definedName>
    <definedName name="QB_ROW_280330" localSheetId="0" hidden="1">'General Fund'!$B$267</definedName>
    <definedName name="QB_ROW_281040" localSheetId="0" hidden="1">'General Fund'!$C$219</definedName>
    <definedName name="QB_ROW_281340" localSheetId="0" hidden="1">'General Fund'!$C$225</definedName>
    <definedName name="QB_ROW_282040" localSheetId="0" hidden="1">'General Fund'!$C$247</definedName>
    <definedName name="QB_ROW_28220" localSheetId="2" hidden="1">'Sewer Fund'!$C$37</definedName>
    <definedName name="QB_ROW_282250" localSheetId="0" hidden="1">'General Fund'!$D$252</definedName>
    <definedName name="QB_ROW_282340" localSheetId="0" hidden="1">'General Fund'!$C$253</definedName>
    <definedName name="QB_ROW_283040" localSheetId="0" hidden="1">'General Fund'!$C$254</definedName>
    <definedName name="QB_ROW_283340" localSheetId="0" hidden="1">'General Fund'!$C$266</definedName>
    <definedName name="QB_ROW_284030" localSheetId="0" hidden="1">'General Fund'!$B$268</definedName>
    <definedName name="QB_ROW_284330" localSheetId="0" hidden="1">'General Fund'!$B$299</definedName>
    <definedName name="QB_ROW_285040" localSheetId="0" hidden="1">'General Fund'!$C$269</definedName>
    <definedName name="QB_ROW_285340" localSheetId="0" hidden="1">'General Fund'!$C$278</definedName>
    <definedName name="QB_ROW_286040" localSheetId="0" hidden="1">'General Fund'!$C$279</definedName>
    <definedName name="QB_ROW_286340" localSheetId="0" hidden="1">'General Fund'!$C$284</definedName>
    <definedName name="QB_ROW_287040" localSheetId="0" hidden="1">'General Fund'!$C$286</definedName>
    <definedName name="QB_ROW_287250" localSheetId="0" hidden="1">'General Fund'!$D$297</definedName>
    <definedName name="QB_ROW_287340" localSheetId="0" hidden="1">'General Fund'!$C$298</definedName>
    <definedName name="QB_ROW_288030" localSheetId="0" hidden="1">'General Fund'!$B$300</definedName>
    <definedName name="QB_ROW_288330" localSheetId="0" hidden="1">'General Fund'!$B$315</definedName>
    <definedName name="QB_ROW_289040" localSheetId="0" hidden="1">'General Fund'!$C$306</definedName>
    <definedName name="QB_ROW_289250" localSheetId="0" hidden="1">'General Fund'!$D$313</definedName>
    <definedName name="QB_ROW_289340" localSheetId="0" hidden="1">'General Fund'!$C$314</definedName>
    <definedName name="QB_ROW_290030" localSheetId="0" hidden="1">'General Fund'!$B$316</definedName>
    <definedName name="QB_ROW_290330" localSheetId="0" hidden="1">'General Fund'!$B$360</definedName>
    <definedName name="QB_ROW_291040" localSheetId="0" hidden="1">'General Fund'!$C$317</definedName>
    <definedName name="QB_ROW_291340" localSheetId="0" hidden="1">'General Fund'!$C$326</definedName>
    <definedName name="QB_ROW_292040" localSheetId="0" hidden="1">'General Fund'!$C$327</definedName>
    <definedName name="QB_ROW_29220" localSheetId="2" hidden="1">'Sewer Fund'!$C$39</definedName>
    <definedName name="QB_ROW_29230" localSheetId="1" hidden="1">'Water Fund'!$D$26</definedName>
    <definedName name="QB_ROW_292340" localSheetId="0" hidden="1">'General Fund'!$C$335</definedName>
    <definedName name="QB_ROW_293040" localSheetId="0" hidden="1">'General Fund'!$C$336</definedName>
    <definedName name="QB_ROW_293340" localSheetId="0" hidden="1">'General Fund'!$C$339</definedName>
    <definedName name="QB_ROW_294040" localSheetId="0" hidden="1">'General Fund'!$C$340</definedName>
    <definedName name="QB_ROW_294250" localSheetId="0" hidden="1">'General Fund'!$D$358</definedName>
    <definedName name="QB_ROW_294340" localSheetId="0" hidden="1">'General Fund'!$C$359</definedName>
    <definedName name="QB_ROW_295030" localSheetId="0" hidden="1">'General Fund'!$B$362</definedName>
    <definedName name="QB_ROW_295330" localSheetId="0" hidden="1">'General Fund'!$B$396</definedName>
    <definedName name="QB_ROW_296040" localSheetId="0" hidden="1">'General Fund'!$C$363</definedName>
    <definedName name="QB_ROW_296340" localSheetId="0" hidden="1">'General Fund'!$C$370</definedName>
    <definedName name="QB_ROW_297040" localSheetId="0" hidden="1">'General Fund'!$C$371</definedName>
    <definedName name="QB_ROW_297250" localSheetId="0" hidden="1">'General Fund'!$D$374</definedName>
    <definedName name="QB_ROW_297340" localSheetId="0" hidden="1">'General Fund'!$C$375</definedName>
    <definedName name="QB_ROW_298040" localSheetId="0" hidden="1">'General Fund'!$C$376</definedName>
    <definedName name="QB_ROW_298250" localSheetId="0" hidden="1">'General Fund'!$D$394</definedName>
    <definedName name="QB_ROW_298340" localSheetId="0" hidden="1">'General Fund'!$C$395</definedName>
    <definedName name="QB_ROW_299030" localSheetId="0" hidden="1">'General Fund'!$B$397</definedName>
    <definedName name="QB_ROW_299330" localSheetId="0" hidden="1">'General Fund'!$B$402</definedName>
    <definedName name="QB_ROW_300030" localSheetId="0" hidden="1">'General Fund'!$B$403</definedName>
    <definedName name="QB_ROW_300330" localSheetId="0" hidden="1">'General Fund'!$B$408</definedName>
    <definedName name="QB_ROW_301030" localSheetId="0" hidden="1">'General Fund'!$B$409</definedName>
    <definedName name="QB_ROW_301330" localSheetId="0" hidden="1">'General Fund'!$B$419</definedName>
    <definedName name="QB_ROW_302030" localSheetId="0" hidden="1">'General Fund'!$B$420</definedName>
    <definedName name="QB_ROW_30220" localSheetId="2" hidden="1">'Sewer Fund'!$C$40</definedName>
    <definedName name="QB_ROW_30230" localSheetId="1" hidden="1">'Water Fund'!$D$27</definedName>
    <definedName name="QB_ROW_302330" localSheetId="0" hidden="1">'General Fund'!$B$431</definedName>
    <definedName name="QB_ROW_303040" localSheetId="0" hidden="1">'General Fund'!$C$421</definedName>
    <definedName name="QB_ROW_303250" localSheetId="0" hidden="1">'General Fund'!$D$424</definedName>
    <definedName name="QB_ROW_303340" localSheetId="0" hidden="1">'General Fund'!$C$425</definedName>
    <definedName name="QB_ROW_304040" localSheetId="0" hidden="1">'General Fund'!$C$426</definedName>
    <definedName name="QB_ROW_304250" localSheetId="0" hidden="1">'General Fund'!$D$429</definedName>
    <definedName name="QB_ROW_304340" localSheetId="0" hidden="1">'General Fund'!$C$430</definedName>
    <definedName name="QB_ROW_305040" localSheetId="0" hidden="1">'General Fund'!$C$233</definedName>
    <definedName name="QB_ROW_305250" localSheetId="0" hidden="1">'General Fund'!$D$237</definedName>
    <definedName name="QB_ROW_305340" localSheetId="0" hidden="1">'General Fund'!$C$238</definedName>
    <definedName name="QB_ROW_306040" localSheetId="0" hidden="1">'General Fund'!$C$239</definedName>
    <definedName name="QB_ROW_306250" localSheetId="0" hidden="1">'General Fund'!$D$243</definedName>
    <definedName name="QB_ROW_306340" localSheetId="0" hidden="1">'General Fund'!$C$244</definedName>
    <definedName name="QB_ROW_308240" localSheetId="0" hidden="1">'General Fund'!$C$49</definedName>
    <definedName name="QB_ROW_309250" localSheetId="0" hidden="1">'General Fund'!$D$344</definedName>
    <definedName name="QB_ROW_310250" localSheetId="0" hidden="1">'General Fund'!$D$123</definedName>
    <definedName name="QB_ROW_311250" localSheetId="0" hidden="1">'General Fund'!$D$136</definedName>
    <definedName name="QB_ROW_31220" localSheetId="2" hidden="1">'Sewer Fund'!$C$41</definedName>
    <definedName name="QB_ROW_312250" localSheetId="0" hidden="1">'General Fund'!$D$167</definedName>
    <definedName name="QB_ROW_31230" localSheetId="1" hidden="1">'Water Fund'!$D$28</definedName>
    <definedName name="QB_ROW_313240" localSheetId="0" hidden="1">'General Fund'!$C$213</definedName>
    <definedName name="QB_ROW_314250" localSheetId="0" hidden="1">'General Fund'!$D$310</definedName>
    <definedName name="QB_ROW_315250" localSheetId="0" hidden="1">'General Fund'!$D$263</definedName>
    <definedName name="QB_ROW_316240" localSheetId="0" hidden="1">'General Fund'!$C$42</definedName>
    <definedName name="QB_ROW_317240" localSheetId="0" hidden="1">'General Fund'!$C$216</definedName>
    <definedName name="QB_ROW_318250" localSheetId="0" hidden="1">'General Fund'!$D$168</definedName>
    <definedName name="QB_ROW_319230" localSheetId="0" hidden="1">'General Fund'!$B$63</definedName>
    <definedName name="QB_ROW_321240" localSheetId="0" hidden="1">'General Fund'!$C$68</definedName>
    <definedName name="QB_ROW_32220" localSheetId="2" hidden="1">'Sewer Fund'!$C$42</definedName>
    <definedName name="QB_ROW_322250" localSheetId="0" hidden="1">'General Fund'!$D$124</definedName>
    <definedName name="QB_ROW_323250" localSheetId="0" hidden="1">'General Fund'!$D$169</definedName>
    <definedName name="QB_ROW_324250" localSheetId="0" hidden="1">'General Fund'!$D$311</definedName>
    <definedName name="QB_ROW_325250" localSheetId="0" hidden="1">'General Fund'!$D$345</definedName>
    <definedName name="QB_ROW_326250" localSheetId="0" hidden="1">'General Fund'!$D$393</definedName>
    <definedName name="QB_ROW_327250" localSheetId="0" hidden="1">'General Fund'!$D$368</definedName>
    <definedName name="QB_ROW_328250" localSheetId="0" hidden="1">'General Fund'!$D$356</definedName>
    <definedName name="QB_ROW_329250" localSheetId="0" hidden="1">'General Fund'!$D$373</definedName>
    <definedName name="QB_ROW_330250" localSheetId="0" hidden="1">'General Fund'!$D$224</definedName>
    <definedName name="QB_ROW_33220" localSheetId="2" hidden="1">'Sewer Fund'!$C$19</definedName>
    <definedName name="QB_ROW_332240" localSheetId="0" hidden="1">'General Fund'!$C$37</definedName>
    <definedName name="QB_ROW_34220" localSheetId="2" hidden="1">'Sewer Fund'!$C$20</definedName>
    <definedName name="QB_ROW_35220" localSheetId="3" hidden="1">'Section 8'!$C$7</definedName>
    <definedName name="QB_ROW_35220" localSheetId="2" hidden="1">'Sewer Fund'!$C$23</definedName>
    <definedName name="QB_ROW_36220" localSheetId="3" hidden="1">'Section 8'!$C$13</definedName>
    <definedName name="QB_ROW_36220" localSheetId="2" hidden="1">'Sewer Fund'!$C$34</definedName>
    <definedName name="QB_ROW_36230" localSheetId="0" hidden="1">'General Fund'!$B$5</definedName>
    <definedName name="QB_ROW_367240" localSheetId="0" hidden="1">'General Fund'!$C$46</definedName>
    <definedName name="QB_ROW_368250" localSheetId="0" hidden="1">'General Fund'!$D$275</definedName>
    <definedName name="QB_ROW_369250" localSheetId="0" hidden="1">'General Fund'!$D$369</definedName>
    <definedName name="QB_ROW_370250" localSheetId="0" hidden="1">'General Fund'!$D$357</definedName>
    <definedName name="QB_ROW_371240" localSheetId="0" hidden="1">'General Fund'!$C$44</definedName>
    <definedName name="QB_ROW_37220" localSheetId="2" hidden="1">'Sewer Fund'!$C$10</definedName>
    <definedName name="QB_ROW_372240" localSheetId="0" hidden="1">'General Fund'!$C$50</definedName>
    <definedName name="QB_ROW_37230" localSheetId="0" hidden="1">'General Fund'!$B$6</definedName>
    <definedName name="QB_ROW_37230" localSheetId="1" hidden="1">'Water Fund'!$D$23</definedName>
    <definedName name="QB_ROW_373030" localSheetId="0" hidden="1">'General Fund'!$B$26</definedName>
    <definedName name="QB_ROW_373240" localSheetId="0" hidden="1">'General Fund'!$C$31</definedName>
    <definedName name="QB_ROW_373330" localSheetId="0" hidden="1">'General Fund'!$B$32</definedName>
    <definedName name="QB_ROW_374240" localSheetId="0" hidden="1">'General Fund'!$C$28</definedName>
    <definedName name="QB_ROW_376240" localSheetId="0" hidden="1">'General Fund'!$C$208</definedName>
    <definedName name="QB_ROW_377240" localSheetId="0" hidden="1">'General Fund'!$C$410</definedName>
    <definedName name="QB_ROW_38220" localSheetId="2" hidden="1">'Sewer Fund'!$C$25</definedName>
    <definedName name="QB_ROW_38230" localSheetId="0" hidden="1">'General Fund'!$B$7</definedName>
    <definedName name="QB_ROW_38230" localSheetId="1" hidden="1">'Water Fund'!$D$25</definedName>
    <definedName name="QB_ROW_39220" localSheetId="2" hidden="1">'Sewer Fund'!$C$26</definedName>
    <definedName name="QB_ROW_39230" localSheetId="0" hidden="1">'General Fund'!$B$8</definedName>
    <definedName name="QB_ROW_39230" localSheetId="1" hidden="1">'Water Fund'!$D$16</definedName>
    <definedName name="QB_ROW_40220" localSheetId="2" hidden="1">'Sewer Fund'!$C$27</definedName>
    <definedName name="QB_ROW_40230" localSheetId="0" hidden="1">'General Fund'!$B$9</definedName>
    <definedName name="QB_ROW_40230" localSheetId="1" hidden="1">'Water Fund'!$D$17</definedName>
    <definedName name="QB_ROW_41220" localSheetId="2" hidden="1">'Sewer Fund'!$C$28</definedName>
    <definedName name="QB_ROW_41230" localSheetId="1" hidden="1">'Water Fund'!$D$18</definedName>
    <definedName name="QB_ROW_41240" localSheetId="0" hidden="1">'General Fund'!$C$35</definedName>
    <definedName name="QB_ROW_42230" localSheetId="1" hidden="1">'Water Fund'!$D$19</definedName>
    <definedName name="QB_ROW_42240" localSheetId="0" hidden="1">'General Fund'!$C$34</definedName>
    <definedName name="QB_ROW_43240" localSheetId="0" hidden="1">'General Fund'!$C$36</definedName>
    <definedName name="QB_ROW_44240" localSheetId="0" hidden="1">'General Fund'!$C$39</definedName>
    <definedName name="QB_ROW_45240" localSheetId="0" hidden="1">'General Fund'!$C$43</definedName>
    <definedName name="QB_ROW_46230" localSheetId="0" hidden="1">'General Fund'!$B$10</definedName>
    <definedName name="QB_ROW_47220" localSheetId="2" hidden="1">'Sewer Fund'!$C$38</definedName>
    <definedName name="QB_ROW_47230" localSheetId="0" hidden="1">'General Fund'!$B$11</definedName>
    <definedName name="QB_ROW_474230" localSheetId="0" hidden="1">'General Fund'!$B$56</definedName>
    <definedName name="QB_ROW_475240" localSheetId="0" hidden="1">'General Fund'!$C$214</definedName>
    <definedName name="QB_ROW_48230" localSheetId="0" hidden="1">'General Fund'!$B$12</definedName>
    <definedName name="QB_ROW_487240" localSheetId="0" hidden="1">'General Fund'!$C$20</definedName>
    <definedName name="QB_ROW_488250" localSheetId="0" hidden="1">'General Fund'!$D$170</definedName>
    <definedName name="QB_ROW_489250" localSheetId="0" hidden="1">'General Fund'!$D$296</definedName>
    <definedName name="QB_ROW_490240" localSheetId="0" hidden="1">'General Fund'!$C$40</definedName>
    <definedName name="QB_ROW_491240" localSheetId="0" hidden="1">'General Fund'!$C$41</definedName>
    <definedName name="QB_ROW_49220" localSheetId="2" hidden="1">'Sewer Fund'!$C$33</definedName>
    <definedName name="QB_ROW_492230" localSheetId="0" hidden="1">'General Fund'!$B$4</definedName>
    <definedName name="QB_ROW_49230" localSheetId="0" hidden="1">'General Fund'!$B$13</definedName>
    <definedName name="QB_ROW_50240" localSheetId="0" hidden="1">'General Fund'!$C$45</definedName>
    <definedName name="QB_ROW_505250" localSheetId="0" hidden="1">'General Fund'!$D$125</definedName>
    <definedName name="QB_ROW_507240" localSheetId="0" hidden="1">'General Fund'!$C$30</definedName>
    <definedName name="QB_ROW_508240" localSheetId="0" hidden="1">'General Fund'!$C$47</definedName>
    <definedName name="QB_ROW_509240" localSheetId="0" hidden="1">'General Fund'!$C$23</definedName>
    <definedName name="QB_ROW_512240" localSheetId="0" hidden="1">'General Fund'!$C$29</definedName>
    <definedName name="QB_ROW_51240" localSheetId="0" hidden="1">'General Fund'!$C$48</definedName>
    <definedName name="QB_ROW_513250" localSheetId="0" hidden="1">'General Fund'!$D$93</definedName>
    <definedName name="QB_ROW_514250" localSheetId="0" hidden="1">'General Fund'!$D$366</definedName>
    <definedName name="QB_ROW_516030" localSheetId="0" hidden="1">'General Fund'!$B$175</definedName>
    <definedName name="QB_ROW_516330" localSheetId="0" hidden="1">'General Fund'!$B$177</definedName>
    <definedName name="QB_ROW_517240" localSheetId="0" hidden="1">'General Fund'!$C$176</definedName>
    <definedName name="QB_ROW_518250" localSheetId="0" hidden="1">'General Fund'!$D$276</definedName>
    <definedName name="QB_ROW_519250" localSheetId="0" hidden="1">'General Fund'!$D$277</definedName>
    <definedName name="QB_ROW_522230" localSheetId="0" hidden="1">'General Fund'!$B$59</definedName>
    <definedName name="QB_ROW_52240" localSheetId="0" hidden="1">'General Fund'!$C$51</definedName>
    <definedName name="QB_ROW_523240" localSheetId="0" hidden="1">'General Fund'!$C$164</definedName>
    <definedName name="QB_ROW_524250" localSheetId="0" hidden="1">'General Fund'!$D$283</definedName>
    <definedName name="QB_ROW_525240" localSheetId="0" hidden="1">'General Fund'!$C$67</definedName>
    <definedName name="QB_ROW_526250" localSheetId="0" hidden="1">'General Fund'!$D$319</definedName>
    <definedName name="QB_ROW_527240" localSheetId="0" hidden="1">'General Fund'!$C$211</definedName>
    <definedName name="QB_ROW_528240" localSheetId="0" hidden="1">'General Fund'!$C$303</definedName>
    <definedName name="QB_ROW_532240" localSheetId="0" hidden="1">'General Fund'!$C$66</definedName>
    <definedName name="QB_ROW_53240" localSheetId="0" hidden="1">'General Fund'!$C$52</definedName>
    <definedName name="QB_ROW_533030" localSheetId="0" hidden="1">'General Fund'!$B$65</definedName>
    <definedName name="QB_ROW_533240" localSheetId="0" hidden="1">'General Fund'!$C$69</definedName>
    <definedName name="QB_ROW_533330" localSheetId="0" hidden="1">'General Fund'!$B$70</definedName>
    <definedName name="QB_ROW_534240" localSheetId="0" hidden="1">'General Fund'!$C$304</definedName>
    <definedName name="QB_ROW_535250" localSheetId="0" hidden="1">'General Fund'!$D$201</definedName>
    <definedName name="QB_ROW_536240" localSheetId="0" hidden="1">'General Fund'!$C$38</definedName>
    <definedName name="QB_ROW_537250" localSheetId="0" hidden="1">'General Fund'!$D$251</definedName>
    <definedName name="QB_ROW_541250" localSheetId="0" hidden="1">'General Fund'!$D$76</definedName>
    <definedName name="QB_ROW_542250" localSheetId="0" hidden="1">'General Fund'!$D$324</definedName>
    <definedName name="QB_ROW_544240" localSheetId="0" hidden="1">'General Fund'!$C$27</definedName>
    <definedName name="QB_ROW_545250" localSheetId="0" hidden="1">'General Fund'!$D$271</definedName>
    <definedName name="QB_ROW_548250" localSheetId="0" hidden="1">'General Fund'!$D$220</definedName>
    <definedName name="QB_ROW_549250" localSheetId="0" hidden="1">'General Fund'!$D$270</definedName>
    <definedName name="QB_ROW_550230" localSheetId="0" hidden="1">'General Fund'!$B$361</definedName>
    <definedName name="QB_ROW_55240" localSheetId="0" hidden="1">'General Fund'!$C$16</definedName>
    <definedName name="QB_ROW_553240" localSheetId="0" hidden="1">'General Fund'!$C$162</definedName>
    <definedName name="QB_ROW_554240" localSheetId="0" hidden="1">'General Fund'!$C$301</definedName>
    <definedName name="QB_ROW_555240" localSheetId="0" hidden="1">'General Fund'!$C$15</definedName>
    <definedName name="QB_ROW_56240" localSheetId="0" hidden="1">'General Fund'!$C$17</definedName>
    <definedName name="QB_ROW_57240" localSheetId="0" hidden="1">'General Fund'!$C$18</definedName>
    <definedName name="QB_ROW_58240" localSheetId="0" hidden="1">'General Fund'!$C$19</definedName>
    <definedName name="QB_ROW_59240" localSheetId="0" hidden="1">'General Fund'!$C$21</definedName>
    <definedName name="QB_ROW_60240" localSheetId="0" hidden="1">'General Fund'!$C$22</definedName>
    <definedName name="QB_ROW_61240" localSheetId="0" hidden="1">'General Fund'!$C$53</definedName>
    <definedName name="QB_ROW_62230" localSheetId="0" hidden="1">'General Fund'!$B$71</definedName>
    <definedName name="QB_ROW_63250" localSheetId="0" hidden="1">'General Fund'!$D$74</definedName>
    <definedName name="QB_ROW_64250" localSheetId="0" hidden="1">'General Fund'!$D$75</definedName>
    <definedName name="QB_ROW_65250" localSheetId="0" hidden="1">'General Fund'!$D$77</definedName>
    <definedName name="QB_ROW_66240" localSheetId="0" hidden="1">'General Fund'!$C$80</definedName>
    <definedName name="QB_ROW_67250" localSheetId="0" hidden="1">'General Fund'!$D$82</definedName>
    <definedName name="QB_ROW_68250" localSheetId="0" hidden="1">'General Fund'!$D$83</definedName>
    <definedName name="QB_ROW_69250" localSheetId="0" hidden="1">'General Fund'!$D$84</definedName>
    <definedName name="QB_ROW_70220" localSheetId="2" hidden="1">'Sewer Fund'!$C$43</definedName>
    <definedName name="QB_ROW_70250" localSheetId="0" hidden="1">'General Fund'!$D$85</definedName>
    <definedName name="QB_ROW_71250" localSheetId="0" hidden="1">'General Fund'!$D$92</definedName>
    <definedName name="QB_ROW_72250" localSheetId="0" hidden="1">'General Fund'!$D$94</definedName>
    <definedName name="QB_ROW_73250" localSheetId="0" hidden="1">'General Fund'!$D$95</definedName>
    <definedName name="QB_ROW_74240" localSheetId="0" hidden="1">'General Fund'!$C$98</definedName>
    <definedName name="QB_ROW_75220" localSheetId="2" hidden="1">'Sewer Fund'!$C$14</definedName>
    <definedName name="QB_ROW_75250" localSheetId="0" hidden="1">'General Fund'!$D$100</definedName>
    <definedName name="QB_ROW_76250" localSheetId="0" hidden="1">'General Fund'!$D$101</definedName>
    <definedName name="QB_ROW_77220" localSheetId="2" hidden="1">'Sewer Fund'!$C$31</definedName>
    <definedName name="QB_ROW_77250" localSheetId="0" hidden="1">'General Fund'!$D$102</definedName>
    <definedName name="QB_ROW_78250" localSheetId="0" hidden="1">'General Fund'!$D$103</definedName>
    <definedName name="QB_ROW_79220" localSheetId="2" hidden="1">'Sewer Fund'!$C$22</definedName>
    <definedName name="QB_ROW_79250" localSheetId="0" hidden="1">'General Fund'!$D$104</definedName>
    <definedName name="QB_ROW_80250" localSheetId="0" hidden="1">'General Fund'!$D$105</definedName>
    <definedName name="QB_ROW_81230" localSheetId="1" hidden="1">'Water Fund'!$D$8</definedName>
    <definedName name="QB_ROW_81250" localSheetId="0" hidden="1">'General Fund'!$D$112</definedName>
    <definedName name="QB_ROW_82220" localSheetId="2" hidden="1">'Sewer Fund'!$C$13</definedName>
    <definedName name="QB_ROW_82250" localSheetId="0" hidden="1">'General Fund'!$D$113</definedName>
    <definedName name="QB_ROW_84250" localSheetId="0" hidden="1">'General Fund'!$D$114</definedName>
    <definedName name="QB_ROW_85240" localSheetId="0" hidden="1">'General Fund'!$C$117</definedName>
    <definedName name="QB_ROW_86220" localSheetId="2" hidden="1">'Sewer Fund'!$C$8</definedName>
    <definedName name="QB_ROW_86250" localSheetId="0" hidden="1">'General Fund'!$D$119</definedName>
    <definedName name="QB_ROW_86311" localSheetId="0" hidden="1">'General Fund'!#REF!</definedName>
    <definedName name="QB_ROW_86311" localSheetId="1" hidden="1">'Water Fund'!$B$10</definedName>
    <definedName name="QB_ROW_87021" localSheetId="0" hidden="1">'General Fund'!$A$58</definedName>
    <definedName name="QB_ROW_87220" localSheetId="2" hidden="1">'Sewer Fund'!$C$12</definedName>
    <definedName name="QB_ROW_87230" localSheetId="1" hidden="1">'Water Fund'!$D$12</definedName>
    <definedName name="QB_ROW_87250" localSheetId="0" hidden="1">'General Fund'!$D$120</definedName>
    <definedName name="QB_ROW_87321" localSheetId="0" hidden="1">'General Fund'!$A$60</definedName>
    <definedName name="QB_ROW_88250" localSheetId="0" hidden="1">'General Fund'!$D$121</definedName>
    <definedName name="QB_ROW_89250" localSheetId="0" hidden="1">'General Fund'!$D$122</definedName>
    <definedName name="QB_ROW_90250" localSheetId="0" hidden="1">'General Fund'!$D$126</definedName>
    <definedName name="QB_ROW_91250" localSheetId="0" hidden="1">'General Fund'!$D$133</definedName>
    <definedName name="QB_ROW_92250" localSheetId="0" hidden="1">'General Fund'!$D$134</definedName>
    <definedName name="QB_ROW_93250" localSheetId="0" hidden="1">'General Fund'!$D$135</definedName>
    <definedName name="QB_ROW_94240" localSheetId="0" hidden="1">'General Fund'!$C$139</definedName>
    <definedName name="QB_ROW_95250" localSheetId="0" hidden="1">'General Fund'!$D$141</definedName>
    <definedName name="QB_ROW_96250" localSheetId="0" hidden="1">'General Fund'!$D$142</definedName>
    <definedName name="QB_ROW_97250" localSheetId="0" hidden="1">'General Fund'!$D$143</definedName>
    <definedName name="QB_ROW_98240" localSheetId="0" hidden="1">'General Fund'!$C$149</definedName>
    <definedName name="QB_ROW_99240" localSheetId="0" hidden="1">'General Fund'!$C$150</definedName>
    <definedName name="QBCANSUPPORTUPDATE" localSheetId="0">TRUE</definedName>
    <definedName name="QBCANSUPPORTUPDATE" localSheetId="3">TRUE</definedName>
    <definedName name="QBCANSUPPORTUPDATE" localSheetId="2">TRUE</definedName>
    <definedName name="QBCANSUPPORTUPDATE" localSheetId="1">TRUE</definedName>
    <definedName name="QBCOMPANYFILENAME" localSheetId="0">"\\greenvhcolorado\qbdata_village$\General Fund A.QBW"</definedName>
    <definedName name="QBCOMPANYFILENAME" localSheetId="3">"\\greenvhcolorado\qbdata_village$\Sec 8 Spec Grant CD.QBW"</definedName>
    <definedName name="QBCOMPANYFILENAME" localSheetId="2">"\\greenvhcolorado\qbdata_village$\Sewer Fund G.QBW"</definedName>
    <definedName name="QBCOMPANYFILENAME" localSheetId="1">"\\greenvhcolorado\qbdata_village$\Water Fund F.QBW"</definedName>
    <definedName name="QBENDDATE" localSheetId="0">20260430</definedName>
    <definedName name="QBENDDATE" localSheetId="3">20260430</definedName>
    <definedName name="QBENDDATE" localSheetId="2">20260430</definedName>
    <definedName name="QBENDDATE" localSheetId="1">20260430</definedName>
    <definedName name="QBHEADERSONSCREEN" localSheetId="0">FALSE</definedName>
    <definedName name="QBHEADERSONSCREEN" localSheetId="3">FALSE</definedName>
    <definedName name="QBHEADERSONSCREEN" localSheetId="2">FALSE</definedName>
    <definedName name="QBHEADERSONSCREEN" localSheetId="1">FALSE</definedName>
    <definedName name="QBMETADATASIZE" localSheetId="0">6146</definedName>
    <definedName name="QBMETADATASIZE" localSheetId="3">6146</definedName>
    <definedName name="QBMETADATASIZE" localSheetId="2">6146</definedName>
    <definedName name="QBMETADATASIZE" localSheetId="1">6146</definedName>
    <definedName name="QBPRESERVECOLOR" localSheetId="0">TRUE</definedName>
    <definedName name="QBPRESERVECOLOR" localSheetId="3">TRUE</definedName>
    <definedName name="QBPRESERVECOLOR" localSheetId="2">TRUE</definedName>
    <definedName name="QBPRESERVECOLOR" localSheetId="1">TRUE</definedName>
    <definedName name="QBPRESERVEFONT" localSheetId="0">TRUE</definedName>
    <definedName name="QBPRESERVEFONT" localSheetId="3">TRUE</definedName>
    <definedName name="QBPRESERVEFONT" localSheetId="2">TRUE</definedName>
    <definedName name="QBPRESERVEFONT" localSheetId="1">TRUE</definedName>
    <definedName name="QBPRESERVEROWHEIGHT" localSheetId="0">TRUE</definedName>
    <definedName name="QBPRESERVEROWHEIGHT" localSheetId="3">TRUE</definedName>
    <definedName name="QBPRESERVEROWHEIGHT" localSheetId="2">TRUE</definedName>
    <definedName name="QBPRESERVEROWHEIGHT" localSheetId="1">TRUE</definedName>
    <definedName name="QBPRESERVESPACE" localSheetId="0">TRUE</definedName>
    <definedName name="QBPRESERVESPACE" localSheetId="3">TRUE</definedName>
    <definedName name="QBPRESERVESPACE" localSheetId="2">TRUE</definedName>
    <definedName name="QBPRESERVESPACE" localSheetId="1">TRUE</definedName>
    <definedName name="QBREPORTCOLAXIS" localSheetId="0">8</definedName>
    <definedName name="QBREPORTCOLAXIS" localSheetId="3">8</definedName>
    <definedName name="QBREPORTCOLAXIS" localSheetId="2">8</definedName>
    <definedName name="QBREPORTCOLAXIS" localSheetId="1">8</definedName>
    <definedName name="QBREPORTCOMPANYID" localSheetId="0">"ffe1071599b542459469eb5de2737c5a"</definedName>
    <definedName name="QBREPORTCOMPANYID" localSheetId="3">"f769685768034cd59f6fabdb44c6aea7"</definedName>
    <definedName name="QBREPORTCOMPANYID" localSheetId="2">"ae7b99a6ee924f7cbc82c1e146282dd1"</definedName>
    <definedName name="QBREPORTCOMPANYID" localSheetId="1">"43ad65c2918b490b9e4ab6fb2ade908e"</definedName>
    <definedName name="QBREPORTCOMPARECOL_ANNUALBUDGET" localSheetId="0">FALSE</definedName>
    <definedName name="QBREPORTCOMPARECOL_ANNUALBUDGET" localSheetId="3">FALSE</definedName>
    <definedName name="QBREPORTCOMPARECOL_ANNUALBUDGET" localSheetId="2">FALSE</definedName>
    <definedName name="QBREPORTCOMPARECOL_ANNUALBUDGET" localSheetId="1">FALSE</definedName>
    <definedName name="QBREPORTCOMPARECOL_AVGCOGS" localSheetId="0">FALSE</definedName>
    <definedName name="QBREPORTCOMPARECOL_AVGCOGS" localSheetId="3">FALSE</definedName>
    <definedName name="QBREPORTCOMPARECOL_AVGCOGS" localSheetId="2">FALSE</definedName>
    <definedName name="QBREPORTCOMPARECOL_AVGCOGS" localSheetId="1">FALSE</definedName>
    <definedName name="QBREPORTCOMPARECOL_AVGPRICE" localSheetId="0">FALSE</definedName>
    <definedName name="QBREPORTCOMPARECOL_AVGPRICE" localSheetId="3">FALSE</definedName>
    <definedName name="QBREPORTCOMPARECOL_AVGPRICE" localSheetId="2">FALSE</definedName>
    <definedName name="QBREPORTCOMPARECOL_AVGPRICE" localSheetId="1">FALSE</definedName>
    <definedName name="QBREPORTCOMPARECOL_BUDDIFF" localSheetId="0">FALSE</definedName>
    <definedName name="QBREPORTCOMPARECOL_BUDDIFF" localSheetId="3">FALSE</definedName>
    <definedName name="QBREPORTCOMPARECOL_BUDDIFF" localSheetId="2">FALSE</definedName>
    <definedName name="QBREPORTCOMPARECOL_BUDDIFF" localSheetId="1">FALSE</definedName>
    <definedName name="QBREPORTCOMPARECOL_BUDGET" localSheetId="0">TRUE</definedName>
    <definedName name="QBREPORTCOMPARECOL_BUDGET" localSheetId="3">TRUE</definedName>
    <definedName name="QBREPORTCOMPARECOL_BUDGET" localSheetId="2">TRUE</definedName>
    <definedName name="QBREPORTCOMPARECOL_BUDGET" localSheetId="1">TRUE</definedName>
    <definedName name="QBREPORTCOMPARECOL_BUDPCT" localSheetId="0">TRUE</definedName>
    <definedName name="QBREPORTCOMPARECOL_BUDPCT" localSheetId="3">TRUE</definedName>
    <definedName name="QBREPORTCOMPARECOL_BUDPCT" localSheetId="2">TRUE</definedName>
    <definedName name="QBREPORTCOMPARECOL_BUDPCT" localSheetId="1">TRUE</definedName>
    <definedName name="QBREPORTCOMPARECOL_COGS" localSheetId="0">FALSE</definedName>
    <definedName name="QBREPORTCOMPARECOL_COGS" localSheetId="3">FALSE</definedName>
    <definedName name="QBREPORTCOMPARECOL_COGS" localSheetId="2">FALSE</definedName>
    <definedName name="QBREPORTCOMPARECOL_COGS" localSheetId="1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2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2">FALSE</definedName>
    <definedName name="QBREPORTCOMPARECOL_EXCLUDECURPERIOD" localSheetId="1">FALSE</definedName>
    <definedName name="QBREPORTCOMPARECOL_FORECAST" localSheetId="0">FALSE</definedName>
    <definedName name="QBREPORTCOMPARECOL_FORECAST" localSheetId="3">FALSE</definedName>
    <definedName name="QBREPORTCOMPARECOL_FORECAST" localSheetId="2">FALSE</definedName>
    <definedName name="QBREPORTCOMPARECOL_FORECAST" localSheetId="1">FALSE</definedName>
    <definedName name="QBREPORTCOMPARECOL_GROSSMARGIN" localSheetId="0">FALSE</definedName>
    <definedName name="QBREPORTCOMPARECOL_GROSSMARGIN" localSheetId="3">FALSE</definedName>
    <definedName name="QBREPORTCOMPARECOL_GROSSMARGIN" localSheetId="2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2">FALSE</definedName>
    <definedName name="QBREPORTCOMPARECOL_GROSSMARGINPCT" localSheetId="1">FALSE</definedName>
    <definedName name="QBREPORTCOMPARECOL_HOURS" localSheetId="0">FALSE</definedName>
    <definedName name="QBREPORTCOMPARECOL_HOURS" localSheetId="3">FALSE</definedName>
    <definedName name="QBREPORTCOMPARECOL_HOURS" localSheetId="2">FALSE</definedName>
    <definedName name="QBREPORTCOMPARECOL_HOURS" localSheetId="1">FALSE</definedName>
    <definedName name="QBREPORTCOMPARECOL_PCTCOL" localSheetId="0">FALSE</definedName>
    <definedName name="QBREPORTCOMPARECOL_PCTCOL" localSheetId="3">FALSE</definedName>
    <definedName name="QBREPORTCOMPARECOL_PCTCOL" localSheetId="2">FALSE</definedName>
    <definedName name="QBREPORTCOMPARECOL_PCTCOL" localSheetId="1">FALSE</definedName>
    <definedName name="QBREPORTCOMPARECOL_PCTEXPENSE" localSheetId="0">FALSE</definedName>
    <definedName name="QBREPORTCOMPARECOL_PCTEXPENSE" localSheetId="3">FALSE</definedName>
    <definedName name="QBREPORTCOMPARECOL_PCTEXPENSE" localSheetId="2">FALSE</definedName>
    <definedName name="QBREPORTCOMPARECOL_PCTEXPENSE" localSheetId="1">FALSE</definedName>
    <definedName name="QBREPORTCOMPARECOL_PCTINCOME" localSheetId="0">FALSE</definedName>
    <definedName name="QBREPORTCOMPARECOL_PCTINCOME" localSheetId="3">FALSE</definedName>
    <definedName name="QBREPORTCOMPARECOL_PCTINCOME" localSheetId="2">FALSE</definedName>
    <definedName name="QBREPORTCOMPARECOL_PCTINCOME" localSheetId="1">FALSE</definedName>
    <definedName name="QBREPORTCOMPARECOL_PCTOFSALES" localSheetId="0">FALSE</definedName>
    <definedName name="QBREPORTCOMPARECOL_PCTOFSALES" localSheetId="3">FALSE</definedName>
    <definedName name="QBREPORTCOMPARECOL_PCTOFSALES" localSheetId="2">FALSE</definedName>
    <definedName name="QBREPORTCOMPARECOL_PCTOFSALES" localSheetId="1">FALSE</definedName>
    <definedName name="QBREPORTCOMPARECOL_PCTROW" localSheetId="0">FALSE</definedName>
    <definedName name="QBREPORTCOMPARECOL_PCTROW" localSheetId="3">FALSE</definedName>
    <definedName name="QBREPORTCOMPARECOL_PCTROW" localSheetId="2">FALSE</definedName>
    <definedName name="QBREPORTCOMPARECOL_PCTROW" localSheetId="1">FALSE</definedName>
    <definedName name="QBREPORTCOMPARECOL_PPDIFF" localSheetId="0">FALSE</definedName>
    <definedName name="QBREPORTCOMPARECOL_PPDIFF" localSheetId="3">FALSE</definedName>
    <definedName name="QBREPORTCOMPARECOL_PPDIFF" localSheetId="2">FALSE</definedName>
    <definedName name="QBREPORTCOMPARECOL_PPDIFF" localSheetId="1">FALSE</definedName>
    <definedName name="QBREPORTCOMPARECOL_PPPCT" localSheetId="0">FALSE</definedName>
    <definedName name="QBREPORTCOMPARECOL_PPPCT" localSheetId="3">FALSE</definedName>
    <definedName name="QBREPORTCOMPARECOL_PPPCT" localSheetId="2">FALSE</definedName>
    <definedName name="QBREPORTCOMPARECOL_PPPCT" localSheetId="1">FALSE</definedName>
    <definedName name="QBREPORTCOMPARECOL_PREVPERIOD" localSheetId="0">FALSE</definedName>
    <definedName name="QBREPORTCOMPARECOL_PREVPERIOD" localSheetId="3">FALSE</definedName>
    <definedName name="QBREPORTCOMPARECOL_PREVPERIOD" localSheetId="2">FALSE</definedName>
    <definedName name="QBREPORTCOMPARECOL_PREVPERIOD" localSheetId="1">FALSE</definedName>
    <definedName name="QBREPORTCOMPARECOL_PREVYEAR" localSheetId="0">FALSE</definedName>
    <definedName name="QBREPORTCOMPARECOL_PREVYEAR" localSheetId="3">FALSE</definedName>
    <definedName name="QBREPORTCOMPARECOL_PREVYEAR" localSheetId="2">FALSE</definedName>
    <definedName name="QBREPORTCOMPARECOL_PREVYEAR" localSheetId="1">FALSE</definedName>
    <definedName name="QBREPORTCOMPARECOL_PYDIFF" localSheetId="0">FALSE</definedName>
    <definedName name="QBREPORTCOMPARECOL_PYDIFF" localSheetId="3">FALSE</definedName>
    <definedName name="QBREPORTCOMPARECOL_PYDIFF" localSheetId="2">FALSE</definedName>
    <definedName name="QBREPORTCOMPARECOL_PYDIFF" localSheetId="1">FALSE</definedName>
    <definedName name="QBREPORTCOMPARECOL_PYPCT" localSheetId="0">FALSE</definedName>
    <definedName name="QBREPORTCOMPARECOL_PYPCT" localSheetId="3">FALSE</definedName>
    <definedName name="QBREPORTCOMPARECOL_PYPCT" localSheetId="2">FALSE</definedName>
    <definedName name="QBREPORTCOMPARECOL_PYPCT" localSheetId="1">FALSE</definedName>
    <definedName name="QBREPORTCOMPARECOL_QTY" localSheetId="0">FALSE</definedName>
    <definedName name="QBREPORTCOMPARECOL_QTY" localSheetId="3">FALSE</definedName>
    <definedName name="QBREPORTCOMPARECOL_QTY" localSheetId="2">FALSE</definedName>
    <definedName name="QBREPORTCOMPARECOL_QTY" localSheetId="1">FALSE</definedName>
    <definedName name="QBREPORTCOMPARECOL_RATE" localSheetId="0">FALSE</definedName>
    <definedName name="QBREPORTCOMPARECOL_RATE" localSheetId="3">FALSE</definedName>
    <definedName name="QBREPORTCOMPARECOL_RATE" localSheetId="2">FALSE</definedName>
    <definedName name="QBREPORTCOMPARECOL_RATE" localSheetId="1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2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2">FALSE</definedName>
    <definedName name="QBREPORTCOMPARECOL_TRIPBILLINGAMOUNT" localSheetId="1">FALSE</definedName>
    <definedName name="QBREPORTCOMPARECOL_TRIPMILES" localSheetId="0">FALSE</definedName>
    <definedName name="QBREPORTCOMPARECOL_TRIPMILES" localSheetId="3">FALSE</definedName>
    <definedName name="QBREPORTCOMPARECOL_TRIPMILES" localSheetId="2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2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2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2">FALSE</definedName>
    <definedName name="QBREPORTCOMPARECOL_TRIPUNBILLEDMILES" localSheetId="1">FALSE</definedName>
    <definedName name="QBREPORTCOMPARECOL_YTD" localSheetId="0">FALSE</definedName>
    <definedName name="QBREPORTCOMPARECOL_YTD" localSheetId="3">FALSE</definedName>
    <definedName name="QBREPORTCOMPARECOL_YTD" localSheetId="2">FALSE</definedName>
    <definedName name="QBREPORTCOMPARECOL_YTD" localSheetId="1">FALSE</definedName>
    <definedName name="QBREPORTCOMPARECOL_YTDBUDGET" localSheetId="0">FALSE</definedName>
    <definedName name="QBREPORTCOMPARECOL_YTDBUDGET" localSheetId="3">FALSE</definedName>
    <definedName name="QBREPORTCOMPARECOL_YTDBUDGET" localSheetId="2">FALSE</definedName>
    <definedName name="QBREPORTCOMPARECOL_YTDBUDGET" localSheetId="1">FALSE</definedName>
    <definedName name="QBREPORTCOMPARECOL_YTDPCT" localSheetId="0">FALSE</definedName>
    <definedName name="QBREPORTCOMPARECOL_YTDPCT" localSheetId="3">FALSE</definedName>
    <definedName name="QBREPORTCOMPARECOL_YTDPCT" localSheetId="2">FALSE</definedName>
    <definedName name="QBREPORTCOMPARECOL_YTDPCT" localSheetId="1">FALSE</definedName>
    <definedName name="QBREPORTROWAXIS" localSheetId="0">11</definedName>
    <definedName name="QBREPORTROWAXIS" localSheetId="3">11</definedName>
    <definedName name="QBREPORTROWAXIS" localSheetId="2">11</definedName>
    <definedName name="QBREPORTROWAXIS" localSheetId="1">11</definedName>
    <definedName name="QBREPORTSUBCOLAXIS" localSheetId="0">24</definedName>
    <definedName name="QBREPORTSUBCOLAXIS" localSheetId="3">24</definedName>
    <definedName name="QBREPORTSUBCOLAXIS" localSheetId="2">24</definedName>
    <definedName name="QBREPORTSUBCOLAXIS" localSheetId="1">24</definedName>
    <definedName name="QBREPORTTYPE" localSheetId="0">288</definedName>
    <definedName name="QBREPORTTYPE" localSheetId="3">288</definedName>
    <definedName name="QBREPORTTYPE" localSheetId="2">288</definedName>
    <definedName name="QBREPORTTYPE" localSheetId="1">288</definedName>
    <definedName name="QBROWHEADERS" localSheetId="0">6</definedName>
    <definedName name="QBROWHEADERS" localSheetId="3">3</definedName>
    <definedName name="QBROWHEADERS" localSheetId="2">3</definedName>
    <definedName name="QBROWHEADERS" localSheetId="1">4</definedName>
    <definedName name="QBSTARTDATE" localSheetId="0">20250601</definedName>
    <definedName name="QBSTARTDATE" localSheetId="3">20250601</definedName>
    <definedName name="QBSTARTDATE" localSheetId="2">20250601</definedName>
    <definedName name="QBSTARTDATE" localSheetId="1">20250601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0" i="4" l="1"/>
  <c r="D20" i="4"/>
  <c r="F19" i="4"/>
  <c r="F18" i="4"/>
  <c r="F17" i="4"/>
  <c r="F16" i="4"/>
  <c r="F15" i="4"/>
  <c r="F14" i="4"/>
  <c r="F13" i="4"/>
  <c r="F12" i="4"/>
  <c r="E10" i="4"/>
  <c r="E21" i="4" s="1"/>
  <c r="D10" i="4"/>
  <c r="D21" i="4" s="1"/>
  <c r="F9" i="4"/>
  <c r="F8" i="4"/>
  <c r="F7" i="4"/>
  <c r="F6" i="4"/>
  <c r="F5" i="4"/>
  <c r="F4" i="4"/>
  <c r="E44" i="3"/>
  <c r="F44" i="3" s="1"/>
  <c r="D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E15" i="3"/>
  <c r="E45" i="3" s="1"/>
  <c r="D15" i="3"/>
  <c r="D45" i="3" s="1"/>
  <c r="F14" i="3"/>
  <c r="F13" i="3"/>
  <c r="F12" i="3"/>
  <c r="F11" i="3"/>
  <c r="F10" i="3"/>
  <c r="F9" i="3"/>
  <c r="F8" i="3"/>
  <c r="F7" i="3"/>
  <c r="F6" i="3"/>
  <c r="F5" i="3"/>
  <c r="F4" i="3"/>
  <c r="F29" i="2"/>
  <c r="E29" i="2"/>
  <c r="G29" i="2" s="1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F9" i="2"/>
  <c r="F10" i="2" s="1"/>
  <c r="E9" i="2"/>
  <c r="E10" i="2" s="1"/>
  <c r="E30" i="2" s="1"/>
  <c r="G8" i="2"/>
  <c r="G7" i="2"/>
  <c r="G6" i="2"/>
  <c r="G5" i="2"/>
  <c r="G4" i="2"/>
  <c r="F430" i="1"/>
  <c r="E430" i="1"/>
  <c r="G429" i="1"/>
  <c r="G428" i="1"/>
  <c r="G427" i="1"/>
  <c r="F425" i="1"/>
  <c r="E425" i="1"/>
  <c r="G425" i="1" s="1"/>
  <c r="G424" i="1"/>
  <c r="G423" i="1"/>
  <c r="G422" i="1"/>
  <c r="F419" i="1"/>
  <c r="E419" i="1"/>
  <c r="G418" i="1"/>
  <c r="G417" i="1"/>
  <c r="G416" i="1"/>
  <c r="G415" i="1"/>
  <c r="G414" i="1"/>
  <c r="G413" i="1"/>
  <c r="G412" i="1"/>
  <c r="G411" i="1"/>
  <c r="G410" i="1"/>
  <c r="F408" i="1"/>
  <c r="E408" i="1"/>
  <c r="G407" i="1"/>
  <c r="G406" i="1"/>
  <c r="G405" i="1"/>
  <c r="G404" i="1"/>
  <c r="F402" i="1"/>
  <c r="E402" i="1"/>
  <c r="G401" i="1"/>
  <c r="G400" i="1"/>
  <c r="G399" i="1"/>
  <c r="G398" i="1"/>
  <c r="F395" i="1"/>
  <c r="E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F375" i="1"/>
  <c r="E375" i="1"/>
  <c r="G374" i="1"/>
  <c r="G373" i="1"/>
  <c r="G372" i="1"/>
  <c r="F370" i="1"/>
  <c r="E370" i="1"/>
  <c r="G369" i="1"/>
  <c r="G368" i="1"/>
  <c r="G367" i="1"/>
  <c r="G366" i="1"/>
  <c r="G365" i="1"/>
  <c r="G364" i="1"/>
  <c r="G361" i="1"/>
  <c r="F359" i="1"/>
  <c r="E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F339" i="1"/>
  <c r="E339" i="1"/>
  <c r="G338" i="1"/>
  <c r="G337" i="1"/>
  <c r="F335" i="1"/>
  <c r="E335" i="1"/>
  <c r="G334" i="1"/>
  <c r="G333" i="1"/>
  <c r="G332" i="1"/>
  <c r="G331" i="1"/>
  <c r="G330" i="1"/>
  <c r="G329" i="1"/>
  <c r="G328" i="1"/>
  <c r="F326" i="1"/>
  <c r="E326" i="1"/>
  <c r="G325" i="1"/>
  <c r="G324" i="1"/>
  <c r="G323" i="1"/>
  <c r="G322" i="1"/>
  <c r="G321" i="1"/>
  <c r="G320" i="1"/>
  <c r="G319" i="1"/>
  <c r="G318" i="1"/>
  <c r="F314" i="1"/>
  <c r="E314" i="1"/>
  <c r="E315" i="1" s="1"/>
  <c r="G312" i="1"/>
  <c r="G311" i="1"/>
  <c r="G310" i="1"/>
  <c r="G309" i="1"/>
  <c r="G308" i="1"/>
  <c r="G307" i="1"/>
  <c r="G305" i="1"/>
  <c r="G304" i="1"/>
  <c r="G303" i="1"/>
  <c r="G302" i="1"/>
  <c r="G301" i="1"/>
  <c r="F298" i="1"/>
  <c r="E298" i="1"/>
  <c r="G297" i="1"/>
  <c r="G296" i="1"/>
  <c r="G295" i="1"/>
  <c r="G294" i="1"/>
  <c r="G293" i="1"/>
  <c r="G292" i="1"/>
  <c r="G291" i="1"/>
  <c r="G290" i="1"/>
  <c r="G289" i="1"/>
  <c r="G288" i="1"/>
  <c r="G287" i="1"/>
  <c r="G285" i="1"/>
  <c r="F284" i="1"/>
  <c r="E284" i="1"/>
  <c r="E299" i="1" s="1"/>
  <c r="G283" i="1"/>
  <c r="G282" i="1"/>
  <c r="G281" i="1"/>
  <c r="G280" i="1"/>
  <c r="F278" i="1"/>
  <c r="G278" i="1" s="1"/>
  <c r="E278" i="1"/>
  <c r="G277" i="1"/>
  <c r="G276" i="1"/>
  <c r="G275" i="1"/>
  <c r="G274" i="1"/>
  <c r="G273" i="1"/>
  <c r="G272" i="1"/>
  <c r="G271" i="1"/>
  <c r="G270" i="1"/>
  <c r="F266" i="1"/>
  <c r="E266" i="1"/>
  <c r="G265" i="1"/>
  <c r="G264" i="1"/>
  <c r="G263" i="1"/>
  <c r="G262" i="1"/>
  <c r="G261" i="1"/>
  <c r="G260" i="1"/>
  <c r="G259" i="1"/>
  <c r="G258" i="1"/>
  <c r="G257" i="1"/>
  <c r="G256" i="1"/>
  <c r="G255" i="1"/>
  <c r="F253" i="1"/>
  <c r="E253" i="1"/>
  <c r="G253" i="1" s="1"/>
  <c r="G252" i="1"/>
  <c r="G251" i="1"/>
  <c r="G250" i="1"/>
  <c r="G249" i="1"/>
  <c r="G248" i="1"/>
  <c r="G246" i="1"/>
  <c r="G245" i="1"/>
  <c r="F244" i="1"/>
  <c r="E244" i="1"/>
  <c r="G243" i="1"/>
  <c r="G242" i="1"/>
  <c r="G241" i="1"/>
  <c r="G240" i="1"/>
  <c r="F238" i="1"/>
  <c r="E238" i="1"/>
  <c r="G237" i="1"/>
  <c r="G236" i="1"/>
  <c r="G235" i="1"/>
  <c r="G234" i="1"/>
  <c r="F232" i="1"/>
  <c r="E232" i="1"/>
  <c r="G231" i="1"/>
  <c r="G230" i="1"/>
  <c r="G229" i="1"/>
  <c r="G228" i="1"/>
  <c r="G227" i="1"/>
  <c r="F225" i="1"/>
  <c r="E225" i="1"/>
  <c r="G224" i="1"/>
  <c r="G223" i="1"/>
  <c r="G222" i="1"/>
  <c r="G221" i="1"/>
  <c r="G220" i="1"/>
  <c r="F217" i="1"/>
  <c r="E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F202" i="1"/>
  <c r="E202" i="1"/>
  <c r="G201" i="1"/>
  <c r="G200" i="1"/>
  <c r="G199" i="1"/>
  <c r="G198" i="1"/>
  <c r="F196" i="1"/>
  <c r="E196" i="1"/>
  <c r="G195" i="1"/>
  <c r="G194" i="1"/>
  <c r="G193" i="1"/>
  <c r="G192" i="1"/>
  <c r="G191" i="1"/>
  <c r="F189" i="1"/>
  <c r="E189" i="1"/>
  <c r="G188" i="1"/>
  <c r="G187" i="1"/>
  <c r="G186" i="1"/>
  <c r="G185" i="1"/>
  <c r="G184" i="1"/>
  <c r="G183" i="1"/>
  <c r="G182" i="1"/>
  <c r="G181" i="1"/>
  <c r="G180" i="1"/>
  <c r="F177" i="1"/>
  <c r="E177" i="1"/>
  <c r="G176" i="1"/>
  <c r="G174" i="1"/>
  <c r="F172" i="1"/>
  <c r="F173" i="1" s="1"/>
  <c r="E172" i="1"/>
  <c r="E173" i="1" s="1"/>
  <c r="G171" i="1"/>
  <c r="G170" i="1"/>
  <c r="G169" i="1"/>
  <c r="G168" i="1"/>
  <c r="G167" i="1"/>
  <c r="G166" i="1"/>
  <c r="G164" i="1"/>
  <c r="G163" i="1"/>
  <c r="G162" i="1"/>
  <c r="F159" i="1"/>
  <c r="F160" i="1" s="1"/>
  <c r="E159" i="1"/>
  <c r="E160" i="1" s="1"/>
  <c r="G158" i="1"/>
  <c r="G157" i="1"/>
  <c r="G156" i="1"/>
  <c r="G155" i="1"/>
  <c r="G154" i="1"/>
  <c r="G153" i="1"/>
  <c r="G152" i="1"/>
  <c r="G150" i="1"/>
  <c r="G149" i="1"/>
  <c r="G146" i="1"/>
  <c r="F145" i="1"/>
  <c r="E145" i="1"/>
  <c r="G144" i="1"/>
  <c r="G143" i="1"/>
  <c r="G142" i="1"/>
  <c r="G141" i="1"/>
  <c r="G139" i="1"/>
  <c r="F138" i="1"/>
  <c r="E138" i="1"/>
  <c r="G137" i="1"/>
  <c r="G136" i="1"/>
  <c r="G135" i="1"/>
  <c r="G134" i="1"/>
  <c r="G133" i="1"/>
  <c r="G129" i="1"/>
  <c r="F128" i="1"/>
  <c r="E128" i="1"/>
  <c r="G127" i="1"/>
  <c r="G126" i="1"/>
  <c r="G125" i="1"/>
  <c r="G124" i="1"/>
  <c r="G123" i="1"/>
  <c r="G122" i="1"/>
  <c r="G121" i="1"/>
  <c r="G120" i="1"/>
  <c r="G119" i="1"/>
  <c r="G117" i="1"/>
  <c r="F116" i="1"/>
  <c r="F130" i="1" s="1"/>
  <c r="E116" i="1"/>
  <c r="E130" i="1" s="1"/>
  <c r="G115" i="1"/>
  <c r="G114" i="1"/>
  <c r="G113" i="1"/>
  <c r="G112" i="1"/>
  <c r="G108" i="1"/>
  <c r="F107" i="1"/>
  <c r="E107" i="1"/>
  <c r="G107" i="1" s="1"/>
  <c r="G106" i="1"/>
  <c r="G105" i="1"/>
  <c r="G104" i="1"/>
  <c r="G103" i="1"/>
  <c r="G102" i="1"/>
  <c r="G101" i="1"/>
  <c r="G100" i="1"/>
  <c r="G98" i="1"/>
  <c r="F97" i="1"/>
  <c r="E97" i="1"/>
  <c r="G96" i="1"/>
  <c r="G95" i="1"/>
  <c r="G94" i="1"/>
  <c r="G93" i="1"/>
  <c r="G92" i="1"/>
  <c r="G88" i="1"/>
  <c r="F87" i="1"/>
  <c r="E87" i="1"/>
  <c r="G86" i="1"/>
  <c r="G85" i="1"/>
  <c r="G84" i="1"/>
  <c r="G83" i="1"/>
  <c r="G82" i="1"/>
  <c r="G80" i="1"/>
  <c r="F79" i="1"/>
  <c r="E79" i="1"/>
  <c r="G78" i="1"/>
  <c r="G77" i="1"/>
  <c r="G76" i="1"/>
  <c r="G75" i="1"/>
  <c r="G74" i="1"/>
  <c r="G71" i="1"/>
  <c r="F70" i="1"/>
  <c r="E70" i="1"/>
  <c r="G69" i="1"/>
  <c r="G68" i="1"/>
  <c r="G67" i="1"/>
  <c r="G66" i="1"/>
  <c r="G64" i="1"/>
  <c r="G63" i="1"/>
  <c r="F60" i="1"/>
  <c r="E60" i="1"/>
  <c r="G59" i="1"/>
  <c r="G56" i="1"/>
  <c r="F55" i="1"/>
  <c r="E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F32" i="1"/>
  <c r="E32" i="1"/>
  <c r="G31" i="1"/>
  <c r="G30" i="1"/>
  <c r="G29" i="1"/>
  <c r="G28" i="1"/>
  <c r="G27" i="1"/>
  <c r="F25" i="1"/>
  <c r="E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8" i="1"/>
  <c r="G7" i="1"/>
  <c r="G6" i="1"/>
  <c r="G5" i="1"/>
  <c r="G4" i="1"/>
  <c r="F20" i="4" l="1"/>
  <c r="F21" i="4"/>
  <c r="F10" i="4"/>
  <c r="F45" i="3"/>
  <c r="F15" i="3"/>
  <c r="F30" i="2"/>
  <c r="G30" i="2" s="1"/>
  <c r="G10" i="2"/>
  <c r="G9" i="2"/>
  <c r="F396" i="1"/>
  <c r="G244" i="1"/>
  <c r="F89" i="1"/>
  <c r="G217" i="1"/>
  <c r="G79" i="1"/>
  <c r="G172" i="1"/>
  <c r="G196" i="1"/>
  <c r="F267" i="1"/>
  <c r="E89" i="1"/>
  <c r="G89" i="1" s="1"/>
  <c r="G160" i="1"/>
  <c r="G375" i="1"/>
  <c r="G138" i="1"/>
  <c r="E203" i="1"/>
  <c r="G145" i="1"/>
  <c r="F203" i="1"/>
  <c r="G203" i="1" s="1"/>
  <c r="G32" i="1"/>
  <c r="E109" i="1"/>
  <c r="G284" i="1"/>
  <c r="G60" i="1"/>
  <c r="G87" i="1"/>
  <c r="G177" i="1"/>
  <c r="G202" i="1"/>
  <c r="G238" i="1"/>
  <c r="G298" i="1"/>
  <c r="F360" i="1"/>
  <c r="G339" i="1"/>
  <c r="G70" i="1"/>
  <c r="G359" i="1"/>
  <c r="F299" i="1"/>
  <c r="G128" i="1"/>
  <c r="G314" i="1"/>
  <c r="G402" i="1"/>
  <c r="G335" i="1"/>
  <c r="F147" i="1"/>
  <c r="G225" i="1"/>
  <c r="E360" i="1"/>
  <c r="F57" i="1"/>
  <c r="G25" i="1"/>
  <c r="G55" i="1"/>
  <c r="G419" i="1"/>
  <c r="G173" i="1"/>
  <c r="G395" i="1"/>
  <c r="F109" i="1"/>
  <c r="G109" i="1" s="1"/>
  <c r="E57" i="1"/>
  <c r="E61" i="1" s="1"/>
  <c r="G266" i="1"/>
  <c r="E431" i="1"/>
  <c r="G431" i="1" s="1"/>
  <c r="G408" i="1"/>
  <c r="G189" i="1"/>
  <c r="E267" i="1"/>
  <c r="E396" i="1"/>
  <c r="G396" i="1" s="1"/>
  <c r="F431" i="1"/>
  <c r="G130" i="1"/>
  <c r="G299" i="1"/>
  <c r="G430" i="1"/>
  <c r="G326" i="1"/>
  <c r="E147" i="1"/>
  <c r="G370" i="1"/>
  <c r="G116" i="1"/>
  <c r="G159" i="1"/>
  <c r="G97" i="1"/>
  <c r="F315" i="1"/>
  <c r="G315" i="1" s="1"/>
  <c r="G232" i="1"/>
  <c r="G267" i="1" l="1"/>
  <c r="G57" i="1"/>
  <c r="G360" i="1"/>
  <c r="E432" i="1"/>
  <c r="E433" i="1" s="1"/>
  <c r="F61" i="1"/>
  <c r="G147" i="1"/>
  <c r="F432" i="1"/>
  <c r="G61" i="1"/>
  <c r="G432" i="1" l="1"/>
  <c r="F433" i="1"/>
  <c r="G433" i="1" s="1"/>
</calcChain>
</file>

<file path=xl/sharedStrings.xml><?xml version="1.0" encoding="utf-8"?>
<sst xmlns="http://schemas.openxmlformats.org/spreadsheetml/2006/main" count="577" uniqueCount="548">
  <si>
    <t>Income</t>
  </si>
  <si>
    <t>49900 · Uncategorized Income</t>
  </si>
  <si>
    <t>A1001 · Real Property Taxes</t>
  </si>
  <si>
    <t>A1020 · Prior Years Real Property Tax</t>
  </si>
  <si>
    <t>A1081 · Other Payments in Lieu of Tax</t>
  </si>
  <si>
    <t>A1090 · Interest &amp; Penalty on RP Tax</t>
  </si>
  <si>
    <t>A1120 · Non-Property Tax from Albany Co</t>
  </si>
  <si>
    <t>A2401 · Interest and Earnings</t>
  </si>
  <si>
    <t>A2410 · Rental of Real Property</t>
  </si>
  <si>
    <t>A2412 · Rental Property-Other Gov't</t>
  </si>
  <si>
    <t>A2555 · Building &amp; Alteration Permits</t>
  </si>
  <si>
    <t>A3000 · State Aid</t>
  </si>
  <si>
    <t>A3505-State Aid Multi Modal</t>
  </si>
  <si>
    <t>A3001 · St Aid-Revenue Sharing</t>
  </si>
  <si>
    <t>A3005 · St Aid-Mortgage Tax</t>
  </si>
  <si>
    <t>A3040 · St Aid-Star Program</t>
  </si>
  <si>
    <t>A3089 · St Aid-Grants</t>
  </si>
  <si>
    <t>A3389 · Other Public Safety</t>
  </si>
  <si>
    <t>A3501 · St Aid-Consolidated Highway</t>
  </si>
  <si>
    <t>A3820 · St Aid-Youth Programs</t>
  </si>
  <si>
    <t>A3960 · St Aid-Emergency Disaster</t>
  </si>
  <si>
    <t>A3000 · State Aid - Other</t>
  </si>
  <si>
    <t>Total A3000 · State Aid</t>
  </si>
  <si>
    <t>A4000 · Federal Aid</t>
  </si>
  <si>
    <t>A4089 · Federal Aid-Other (ARPA)</t>
  </si>
  <si>
    <t>A4389 · Federal Aid-Other Public Safety</t>
  </si>
  <si>
    <t>A4597 · Federal Aid-Trans, Capital Proj</t>
  </si>
  <si>
    <t>A4960 · Federal Aid-Emergency Disaster</t>
  </si>
  <si>
    <t>A4000 · Federal Aid - Other</t>
  </si>
  <si>
    <t>Total A4000 · Federal Aid</t>
  </si>
  <si>
    <t>A5000 · Other Income</t>
  </si>
  <si>
    <t>A1170 · Spectrum Franchise Tax</t>
  </si>
  <si>
    <t>A1255 · Clerk Fees</t>
  </si>
  <si>
    <t>A1289 · Other Gen Gov't Income</t>
  </si>
  <si>
    <t>A1570 · Charges for Demo of Unsafe Bldg</t>
  </si>
  <si>
    <t>A1588 · Bridge Cameras Donations</t>
  </si>
  <si>
    <t>A1589 · Other Public Safety Income</t>
  </si>
  <si>
    <t>A1590 · Police Asset Forfeiture Revenue</t>
  </si>
  <si>
    <t>A1591 · T-50 Foreign Fire Revenue</t>
  </si>
  <si>
    <t>A2001 · Park and Recreational Revenue</t>
  </si>
  <si>
    <t>A2110 · Zoning Fees</t>
  </si>
  <si>
    <t>A2130 · Refuse and Garbage Charges</t>
  </si>
  <si>
    <t>A2610 · Fines &amp; Forfeited Bail</t>
  </si>
  <si>
    <t>A2651 · Sales of Refuse for Recycling</t>
  </si>
  <si>
    <t>A2660 · Sale of Land</t>
  </si>
  <si>
    <t>A2665 · Sale of Equipment</t>
  </si>
  <si>
    <t>A2680 · Insurance Recoveries</t>
  </si>
  <si>
    <t>A2701 · Refund Prior Years Expenses</t>
  </si>
  <si>
    <t>A2705 · Gifts and Donations</t>
  </si>
  <si>
    <t>A2770 · Miscellaneous Revenues</t>
  </si>
  <si>
    <t>A5031 · Interfund Transfers -IN</t>
  </si>
  <si>
    <t>A5000 · Other Income - Other</t>
  </si>
  <si>
    <t>Total A5000 · Other Income</t>
  </si>
  <si>
    <t>A910 · Unreserved Fund Balance -Appro</t>
  </si>
  <si>
    <t>Total Income</t>
  </si>
  <si>
    <t>Cost of Goods Sold</t>
  </si>
  <si>
    <t>50000 · Cost of Goods Sold</t>
  </si>
  <si>
    <t>Total COGS</t>
  </si>
  <si>
    <t>Expense</t>
  </si>
  <si>
    <t>4000 · Reconciliation Discrepancies</t>
  </si>
  <si>
    <t>6560 · Payroll Expenses</t>
  </si>
  <si>
    <t>A990 · Interfund Transfers Out</t>
  </si>
  <si>
    <t>A9901.2 · Interfund Transfer to WF Saving</t>
  </si>
  <si>
    <t>A9950.0 · Transfer to Capital Proj. Fund</t>
  </si>
  <si>
    <t>A9901.1 · Transfers out Section 8 Fund</t>
  </si>
  <si>
    <t>A990 · Interfund Transfers Out - Other</t>
  </si>
  <si>
    <t>Total A990 · Interfund Transfers Out</t>
  </si>
  <si>
    <t>A1010 · Trustees Fees</t>
  </si>
  <si>
    <t>A121 · Executive</t>
  </si>
  <si>
    <t>A1210 · Salaries</t>
  </si>
  <si>
    <t>A12100 · Mayor Salary</t>
  </si>
  <si>
    <t>A121010 · Executive Assistant Salary</t>
  </si>
  <si>
    <t>A121012 · Executive Assistant-2 Salary</t>
  </si>
  <si>
    <t>A121011 · Longevity Bonus-Exec</t>
  </si>
  <si>
    <t>A1210 · Salaries - Other</t>
  </si>
  <si>
    <t>Total A1210 · Salaries</t>
  </si>
  <si>
    <t>A12102 · Equipment &amp; Capital Outlay</t>
  </si>
  <si>
    <t>A12104 · Other Expense/Contractual</t>
  </si>
  <si>
    <t>A121040 · Office Supplies-Exec</t>
  </si>
  <si>
    <t>A121041 · Maintenance Contracts-Exec</t>
  </si>
  <si>
    <t>A121042 · Seminars &amp; Training-Exec</t>
  </si>
  <si>
    <t>A121043 · Miscellaneous-Exec</t>
  </si>
  <si>
    <t>A12104 · Other Expense/Contractual - Other</t>
  </si>
  <si>
    <t>Total A12104 · Other Expense/Contractual</t>
  </si>
  <si>
    <t>A121 · Executive - Other</t>
  </si>
  <si>
    <t>Total A121 · Executive</t>
  </si>
  <si>
    <t>A132 · Treasurer</t>
  </si>
  <si>
    <t>A1325 · Salaries</t>
  </si>
  <si>
    <t>A13250 · Treasurer Salary</t>
  </si>
  <si>
    <t>A132501 · Deputy Treasurer</t>
  </si>
  <si>
    <t>A13251 · Accounts Payable Clerk</t>
  </si>
  <si>
    <t>A132511 · Longevity-Treas</t>
  </si>
  <si>
    <t>A1325 · Salaries - Other</t>
  </si>
  <si>
    <t>Total A1325 · Salaries</t>
  </si>
  <si>
    <t>A13252 · Equipment &amp; Capital Outlay</t>
  </si>
  <si>
    <t>A13254 · Other Expense/Contractual</t>
  </si>
  <si>
    <t>A132540 · Office Supplies-Treas</t>
  </si>
  <si>
    <t>A132541 · Service Contracts-Treas</t>
  </si>
  <si>
    <t>A132542 · Seminars &amp; Training-Treas</t>
  </si>
  <si>
    <t>A132543 · Books &amp; Journals-Treas</t>
  </si>
  <si>
    <t>A132544 · Miscellaneous-Treas</t>
  </si>
  <si>
    <t>A132545 · External Audit Fees</t>
  </si>
  <si>
    <t>A13254 · Other Expense/Contractual - Other</t>
  </si>
  <si>
    <t>Total A13254 · Other Expense/Contractual</t>
  </si>
  <si>
    <t>A132 · Treasurer - Other</t>
  </si>
  <si>
    <t>Total A132 · Treasurer</t>
  </si>
  <si>
    <t>A135 · Assessor &amp; Tax Collector</t>
  </si>
  <si>
    <t>A1355 · Salaries</t>
  </si>
  <si>
    <t>A13300 · Tax Collector Salary</t>
  </si>
  <si>
    <t>A13550 · Assessor Salary</t>
  </si>
  <si>
    <t>A135511 · Longevity-Assessor</t>
  </si>
  <si>
    <t>A1355 · Salaries - Other</t>
  </si>
  <si>
    <t>Total A1355 · Salaries</t>
  </si>
  <si>
    <t>A13552 · Equipment &amp; Capital Outlay</t>
  </si>
  <si>
    <t>A13554 · Other Expense/Contractual</t>
  </si>
  <si>
    <t>A135540 · Office Supplies-Asses</t>
  </si>
  <si>
    <t>A135541 · Computer Supplies-Asses</t>
  </si>
  <si>
    <t>A135542 · Data Processing-Asses</t>
  </si>
  <si>
    <t>A135543 · Association Dues-Asses</t>
  </si>
  <si>
    <t>A135544 · Appraisals-Asses</t>
  </si>
  <si>
    <t>A135545 · Training &amp; Travel-Asses</t>
  </si>
  <si>
    <t>A135546 · Revaluation Project-Asses</t>
  </si>
  <si>
    <t>A1362 · Tax Advertising</t>
  </si>
  <si>
    <t>A13554 · Other Expense/Contractual - Other</t>
  </si>
  <si>
    <t>Total A13554 · Other Expense/Contractual</t>
  </si>
  <si>
    <t>A135 · Assessor &amp; Tax Collector - Other</t>
  </si>
  <si>
    <t>Total A135 · Assessor &amp; Tax Collector</t>
  </si>
  <si>
    <t>A141 · Village Clerk</t>
  </si>
  <si>
    <t>A1410 · Salaries</t>
  </si>
  <si>
    <t>A141010 · Village Clerk Salary</t>
  </si>
  <si>
    <t>A141011 · Assistant Village Clerk Salary</t>
  </si>
  <si>
    <t>A141012 · Longevity-Clerk</t>
  </si>
  <si>
    <t>A141013 · Records Clerk-Part Time</t>
  </si>
  <si>
    <t>A1410 · Salaries - Other</t>
  </si>
  <si>
    <t>Total A1410 · Salaries</t>
  </si>
  <si>
    <t>A14102 · Equipment &amp; Capital Outlay</t>
  </si>
  <si>
    <t>A14104 · Other Expense/Contractual</t>
  </si>
  <si>
    <t>A141040 · Office Supplies-Clerk</t>
  </si>
  <si>
    <t>A141041 · Service Contracts-Clerk</t>
  </si>
  <si>
    <t>A141042 · Miscellaneous Fees-Clerk</t>
  </si>
  <si>
    <t>A14104 · Other Expense/Contractual - Other</t>
  </si>
  <si>
    <t>Total A14104 · Other Expense/Contractual</t>
  </si>
  <si>
    <t>A141 · Village Clerk - Other</t>
  </si>
  <si>
    <t>Total A141 · Village Clerk</t>
  </si>
  <si>
    <t>A142 · Attorney</t>
  </si>
  <si>
    <t>A142010 · Attorney Salary</t>
  </si>
  <si>
    <t>A142020 · Equipment &amp; Capital Outlay</t>
  </si>
  <si>
    <t>A14240 · Other Expense/Contractual</t>
  </si>
  <si>
    <t>A142040 · Office Supplies-Attorney</t>
  </si>
  <si>
    <t>A142041 · Seminars &amp; Training-Attorney</t>
  </si>
  <si>
    <t>A142042 · Books &amp; Periodicals-Attorney</t>
  </si>
  <si>
    <t>A142043 · Association Dues-Attorney</t>
  </si>
  <si>
    <t>A142044 · Legal Advertising-Attorney</t>
  </si>
  <si>
    <t>A142045 · Legal Fees, External-Attorney</t>
  </si>
  <si>
    <t>A14240 · Other Expense/Contractual - Other</t>
  </si>
  <si>
    <t>Total A14240 · Other Expense/Contractual</t>
  </si>
  <si>
    <t>Total A142 · Attorney</t>
  </si>
  <si>
    <t>A143 · Human Resources</t>
  </si>
  <si>
    <t>A143011 · HR Longevity</t>
  </si>
  <si>
    <t>A143010 · Payroll Clerk-HR</t>
  </si>
  <si>
    <t>A143020 · Equip &amp; Capital Outlay-HR</t>
  </si>
  <si>
    <t>A14340 · Other Expense/Contractual</t>
  </si>
  <si>
    <t>A143040 · Office Supplies-HR</t>
  </si>
  <si>
    <t>A143041 · Contractual-HR</t>
  </si>
  <si>
    <t>A143042 · ADP Payroll Processing Fees</t>
  </si>
  <si>
    <t>A143043 · Payroll Tax Adjustments</t>
  </si>
  <si>
    <t>A143044 · Training &amp; Seminars</t>
  </si>
  <si>
    <t>A14340 · Other Expense/Contractual - Other</t>
  </si>
  <si>
    <t>Total A14340 · Other Expense/Contractual</t>
  </si>
  <si>
    <t>Total A143 · Human Resources</t>
  </si>
  <si>
    <t>A144045 · Engineers, External</t>
  </si>
  <si>
    <t>A1480 · Public Information &amp; Services</t>
  </si>
  <si>
    <t>A148040 · Everbridge Communications</t>
  </si>
  <si>
    <t>Total A1480 · Public Information &amp; Services</t>
  </si>
  <si>
    <t>A16 · Shared Services</t>
  </si>
  <si>
    <t>A162 · Buildings</t>
  </si>
  <si>
    <t>A162041 · Rental-Bldg</t>
  </si>
  <si>
    <t>A162042 · Electric-Bldg</t>
  </si>
  <si>
    <t>A162043 · Natural Gas-Bldg</t>
  </si>
  <si>
    <t>A162044 · Repairs-Bldg</t>
  </si>
  <si>
    <t>A162045 · Telephone-Bldg</t>
  </si>
  <si>
    <t>A162046 · Fuel Oil-Bldg</t>
  </si>
  <si>
    <t>A162047 · Water-Bldg</t>
  </si>
  <si>
    <t>A162048 · Maintenance &amp; Supplies-Bldg</t>
  </si>
  <si>
    <t>A162049 · Sewer-Bldg</t>
  </si>
  <si>
    <t>Total A162 · Buildings</t>
  </si>
  <si>
    <t>A164 · Central Garage</t>
  </si>
  <si>
    <t>A164040 · Gas &amp; Deisel Fuel-CG</t>
  </si>
  <si>
    <t>A164041 · Miscellaneous-CG</t>
  </si>
  <si>
    <t>A164042 · Major Repairs_CG</t>
  </si>
  <si>
    <t>A164043 · Auto Parts-CG</t>
  </si>
  <si>
    <t>A164044 · Central Garage Supplies-CG</t>
  </si>
  <si>
    <t>Total A164 · Central Garage</t>
  </si>
  <si>
    <t>A167 · Shared Services</t>
  </si>
  <si>
    <t>A167040 · Postage-SS</t>
  </si>
  <si>
    <t>A167041 · Printing, Copying-SS</t>
  </si>
  <si>
    <t>A168040 · Central Data Processing-SS</t>
  </si>
  <si>
    <t>A168041 · New Telephone System</t>
  </si>
  <si>
    <t>Total A167 · Shared Services</t>
  </si>
  <si>
    <t>Total A16 · Shared Services</t>
  </si>
  <si>
    <t>A19 · Special Items</t>
  </si>
  <si>
    <t>A191040 · Insurance-SI</t>
  </si>
  <si>
    <t>A191041 · BAN/Bonding Costs-SI</t>
  </si>
  <si>
    <t>A192040 · Municipal Assoc Dues-SI</t>
  </si>
  <si>
    <t>A194040 · Purchase of land</t>
  </si>
  <si>
    <t>A195040 · Real Property Taxes-SI</t>
  </si>
  <si>
    <t>A195041 · Real Property Tax Refunds-SI</t>
  </si>
  <si>
    <t>A1997.0 · Gen. Gov't-Equip &amp; Cap. Outlay</t>
  </si>
  <si>
    <t>A198940 · Grant Writing-SI</t>
  </si>
  <si>
    <t>A198941 · Animal Control Officer-Part Tim</t>
  </si>
  <si>
    <t>A198942 · External Report Costs</t>
  </si>
  <si>
    <t>A199040 · Contingent Account-SI</t>
  </si>
  <si>
    <t>A199041 · Miscellaneous-SI</t>
  </si>
  <si>
    <t>Total A19 · Special Items</t>
  </si>
  <si>
    <t>A31 · Law Enforcement</t>
  </si>
  <si>
    <t>A312 · Full &amp; Part Time Salaries</t>
  </si>
  <si>
    <t>A312018 · Asst. Chief Salary-PD</t>
  </si>
  <si>
    <t>A312010 · Police Chief Salary-LE</t>
  </si>
  <si>
    <t>A312011 · Full Time Police Salary-LE</t>
  </si>
  <si>
    <t>A312012 · Part Time Police Salary-LE</t>
  </si>
  <si>
    <t>A312017 · Sergeant</t>
  </si>
  <si>
    <t>Total A312 · Full &amp; Part Time Salaries</t>
  </si>
  <si>
    <t>A31201 · Police Officers Other Earnings</t>
  </si>
  <si>
    <t>3120125 · FT &amp; PT Police OT-LE</t>
  </si>
  <si>
    <t>3120126 · PT Police Detail OT-LE</t>
  </si>
  <si>
    <t>3120127 · FT &amp; PT Seatbelt Patrol Pay-LE</t>
  </si>
  <si>
    <t>3120128 · Police Holiday Pay-LE</t>
  </si>
  <si>
    <t>3120129 · Asst Chief Admin Fee-LE</t>
  </si>
  <si>
    <t>Total A31201 · Police Officers Other Earnings</t>
  </si>
  <si>
    <t>A312013 · Full Time Dispatcher</t>
  </si>
  <si>
    <t>3120131 · FT Dispatcher OT-LE</t>
  </si>
  <si>
    <t>3120132 · FT Dispatcher Holiday Pay-LE</t>
  </si>
  <si>
    <t>3120133 · FT Dispatcher Longevity-LE</t>
  </si>
  <si>
    <t>A312013 · Full Time Dispatcher - Other</t>
  </si>
  <si>
    <t>Total A312013 · Full Time Dispatcher</t>
  </si>
  <si>
    <t>A312014 · Part Time Dispatchers</t>
  </si>
  <si>
    <t>312014 · Albany County Dispatching</t>
  </si>
  <si>
    <t>3120141 · PT Dispatcher OT-LE</t>
  </si>
  <si>
    <t>3120142 · PT Dispatcher Clerical-LE</t>
  </si>
  <si>
    <t>A312014 · Part Time Dispatchers - Other</t>
  </si>
  <si>
    <t>Total A312014 · Part Time Dispatchers</t>
  </si>
  <si>
    <t>A312015 · Crossing Guard Salary-LE</t>
  </si>
  <si>
    <t>A312016 · Police Matron Salary-LE</t>
  </si>
  <si>
    <t>A31202 · Equipment &amp; Capital Outlay</t>
  </si>
  <si>
    <t>A312020 · Police Vehicles-LE</t>
  </si>
  <si>
    <t>A312021 · Computer Lease-LE</t>
  </si>
  <si>
    <t>A312022 · Miscellaneous Equipment-LE</t>
  </si>
  <si>
    <t>A312023 · Bridge Cameras</t>
  </si>
  <si>
    <t>A31202 · Equipment &amp; Capital Outlay - Other</t>
  </si>
  <si>
    <t>Total A31202 · Equipment &amp; Capital Outlay</t>
  </si>
  <si>
    <t>A31204 · Other Expense/Contractual</t>
  </si>
  <si>
    <t>A312040 · Clothing Allowance-LE</t>
  </si>
  <si>
    <t>A312041 · Office Supplies-LE</t>
  </si>
  <si>
    <t>A312042 · Contractual Services-LE</t>
  </si>
  <si>
    <t>A312043 · Maintenance &amp; Supplies-LE</t>
  </si>
  <si>
    <t>A312044 · Training &amp; Travel-LE</t>
  </si>
  <si>
    <t>A312045 · Ammunition-LE</t>
  </si>
  <si>
    <t>A312046 · Association Dues-LE</t>
  </si>
  <si>
    <t>A312047 · Law Text-LE</t>
  </si>
  <si>
    <t>A312048 · Animal Control</t>
  </si>
  <si>
    <t>A312049 · Asset Forfeiture Expense</t>
  </si>
  <si>
    <t>A331040 · Traffic Lights-LE</t>
  </si>
  <si>
    <t>Total A31204 · Other Expense/Contractual</t>
  </si>
  <si>
    <t>Total A31 · Law Enforcement</t>
  </si>
  <si>
    <t>A34 · Fire Prevention &amp; Control</t>
  </si>
  <si>
    <t>A341 · Salaries</t>
  </si>
  <si>
    <t>A341022 · Lt. Admin Fee-FD</t>
  </si>
  <si>
    <t>A341021 · Lieutenant-FD</t>
  </si>
  <si>
    <t>A341010 · Fire Chief Salary--FD</t>
  </si>
  <si>
    <t>A341011 · Full Time Firemen Salary-FD</t>
  </si>
  <si>
    <t>A341012 · Callmen Salary-FD</t>
  </si>
  <si>
    <t>A341016 · Assistant Fire Chief-FD</t>
  </si>
  <si>
    <t>A341017 · Chief Administration Fee</t>
  </si>
  <si>
    <t>A341018 · Asst Chief Administration Fee</t>
  </si>
  <si>
    <t>Total A341 · Salaries</t>
  </si>
  <si>
    <t>A3410 · Firemen Other Earnings</t>
  </si>
  <si>
    <t>A341013 · Overtime-FD</t>
  </si>
  <si>
    <t>A341014 · Holiday Pay-FD</t>
  </si>
  <si>
    <t>A341015 · Longevity-FD</t>
  </si>
  <si>
    <t>A341019 · Retroactive Contract Settlement</t>
  </si>
  <si>
    <t>Total A3410 · Firemen Other Earnings</t>
  </si>
  <si>
    <t>A341020 · Equipment-FD</t>
  </si>
  <si>
    <t>A34104 · Other Expenses/Contractual</t>
  </si>
  <si>
    <t>A341040 · Apparatus &amp; Maintenance-FD</t>
  </si>
  <si>
    <t>A341041 · EMT Supplies-FD</t>
  </si>
  <si>
    <t>A341042 · Clothing Allowance-FD</t>
  </si>
  <si>
    <t>A341043 · Miscellaneous Supplies-FD</t>
  </si>
  <si>
    <t>A341044 · Training-FD</t>
  </si>
  <si>
    <t>A341045 · EMT Training-FD</t>
  </si>
  <si>
    <t>A341046 · Contractual Services-FD</t>
  </si>
  <si>
    <t>A341047 · Insurance</t>
  </si>
  <si>
    <t>A341048 · Renovations-FD</t>
  </si>
  <si>
    <t>A341049 · T-50 Foreign Fire Expense</t>
  </si>
  <si>
    <t>A34104 · Other Expenses/Contractual - Other</t>
  </si>
  <si>
    <t>Total A34104 · Other Expenses/Contractual</t>
  </si>
  <si>
    <t>Total A34 · Fire Prevention &amp; Control</t>
  </si>
  <si>
    <t>A36 · Building Inspector</t>
  </si>
  <si>
    <t>A362013 · Building Inspector Longevity</t>
  </si>
  <si>
    <t>A362010 · Building Inspector Salary-BI</t>
  </si>
  <si>
    <t>A362011 · Engineer for Code Enforcement</t>
  </si>
  <si>
    <t>A362012 · Code Enforcement Officer</t>
  </si>
  <si>
    <t>A362020 · Equipment-BI</t>
  </si>
  <si>
    <t>A36204 · Other Expense/Contract</t>
  </si>
  <si>
    <t>A362040 · Supplies-BI</t>
  </si>
  <si>
    <t>A362041 · Books &amp; Periodicals-BI</t>
  </si>
  <si>
    <t>A362042 · Mileage-BI</t>
  </si>
  <si>
    <t>A362043 · Training-BI</t>
  </si>
  <si>
    <t>A362044 · Contracted Services-BI</t>
  </si>
  <si>
    <t>A3650 · Demolition of Unsafe Buildings</t>
  </si>
  <si>
    <t>A36204 · Other Expense/Contract - Other</t>
  </si>
  <si>
    <t>Total A36204 · Other Expense/Contract</t>
  </si>
  <si>
    <t>Total A36 · Building Inspector</t>
  </si>
  <si>
    <t>A5 · Public Works</t>
  </si>
  <si>
    <t>A50 · Salary</t>
  </si>
  <si>
    <t>A501010 · Administration Salary-DPW</t>
  </si>
  <si>
    <t>A501011 · Foreman Administration Fee</t>
  </si>
  <si>
    <t>A511010 · Street Maint Salary-DPW</t>
  </si>
  <si>
    <t>A514210 · Snow Removal Salaries-DPW</t>
  </si>
  <si>
    <t>A811010 · Sanitation Admin Salary-DPW</t>
  </si>
  <si>
    <t>A816010 · Sanitation Salary-DPW</t>
  </si>
  <si>
    <t>A816013 · Sanitation Salary PT-DPW</t>
  </si>
  <si>
    <t>A817010 · Street Cleaning Salary-DPW</t>
  </si>
  <si>
    <t>Total A50 · Salary</t>
  </si>
  <si>
    <t>A501 · Public Works Other Earnings</t>
  </si>
  <si>
    <t>A511011 · Street Maint Overtime-DPW</t>
  </si>
  <si>
    <t>A511012 · Street Maint Longevity-DPW</t>
  </si>
  <si>
    <t>A514211 · Snow Removal Overtime-DPW</t>
  </si>
  <si>
    <t>A816011 · Sanitation Overtime-DPW</t>
  </si>
  <si>
    <t>A816012 · Sanitation Longevity-DPW</t>
  </si>
  <si>
    <t>A817011 · Street Cleaning Overtime-DPW</t>
  </si>
  <si>
    <t>A817012 · Street Cleaning Longevity-DPW</t>
  </si>
  <si>
    <t>Total A501 · Public Works Other Earnings</t>
  </si>
  <si>
    <t>A5010 · Equipment &amp; Capital Outlay DPW</t>
  </si>
  <si>
    <t>A511020 · Equipment-DPW</t>
  </si>
  <si>
    <t>A514240 · Snow Removal Contractor-DPW</t>
  </si>
  <si>
    <t>Total A5010 · Equipment &amp; Capital Outlay DPW</t>
  </si>
  <si>
    <t>A50104 · Other Expenses/ Contractual</t>
  </si>
  <si>
    <t>A501040 · Office Supplies-DPW</t>
  </si>
  <si>
    <t>A501041 · Clothing Allowance-DPW</t>
  </si>
  <si>
    <t>A501042 · Seminars &amp; Training-DPW</t>
  </si>
  <si>
    <t>A501043 · Computer Contracted Services</t>
  </si>
  <si>
    <t>A501044 · Contracted Services-DPW</t>
  </si>
  <si>
    <t>A511040 · CHIPS Program-DPW</t>
  </si>
  <si>
    <t>A511041 · Road Repair-DPW</t>
  </si>
  <si>
    <t>A511042 · Supplies-DPW</t>
  </si>
  <si>
    <t>A511043 · Signs-DPW</t>
  </si>
  <si>
    <t>A513240 · Central Garage-DPW</t>
  </si>
  <si>
    <t>A514241 · Snow Removal Salt-DPW</t>
  </si>
  <si>
    <t>A514242 · Snow Removal Misc Supplies-DPW</t>
  </si>
  <si>
    <t>A518240 · Street Lighting-DPW</t>
  </si>
  <si>
    <t>A812040 · Sanitation Miscellaneous-DPW</t>
  </si>
  <si>
    <t>A816040 · Refuse &amp; Garbage-DPW</t>
  </si>
  <si>
    <t>A816041 · Refuse &amp; Garbage OT</t>
  </si>
  <si>
    <t>A816042 · Storm Water Contractual</t>
  </si>
  <si>
    <t>A50104 · Other Expenses/ Contractual - Other</t>
  </si>
  <si>
    <t>Total A50104 · Other Expenses/ Contractual</t>
  </si>
  <si>
    <t>Total A5 · Public Works</t>
  </si>
  <si>
    <t>A5410 · Sidewalks</t>
  </si>
  <si>
    <t>A71 · Recreation</t>
  </si>
  <si>
    <t>A711 · Recreation Salaries</t>
  </si>
  <si>
    <t>A714010 · Recreation Director-REC</t>
  </si>
  <si>
    <t>A714011 · Recreation Salaries-Other-REC</t>
  </si>
  <si>
    <t>A714012 · Asst Recreation Director-REC</t>
  </si>
  <si>
    <t>A762010 · Senior Citizens Dir Salary-REC</t>
  </si>
  <si>
    <t>A762011 · Senior Citizens Cook-REC</t>
  </si>
  <si>
    <t>A762012 · Senior Citizens Laborer-REC</t>
  </si>
  <si>
    <t>Total A711 · Recreation Salaries</t>
  </si>
  <si>
    <t>A7110 · Equipment &amp; Capital  Outlay</t>
  </si>
  <si>
    <t>A711020 · Playground &amp; Park Equipment-REC</t>
  </si>
  <si>
    <t>A711021 · Community Center Expenses-REC</t>
  </si>
  <si>
    <t>A7110 · Equipment &amp; Capital  Outlay - Other</t>
  </si>
  <si>
    <t>Total A7110 · Equipment &amp; Capital  Outlay</t>
  </si>
  <si>
    <t>A71104 · Other Expenses /Contractual</t>
  </si>
  <si>
    <t>A711040 · Maintenance &amp; Supplies-REC</t>
  </si>
  <si>
    <t>A711041 · Miscellaneous-REC</t>
  </si>
  <si>
    <t>A714040 · Rent &amp; Lease-REC</t>
  </si>
  <si>
    <t>A714041 · Referee Fees-REC</t>
  </si>
  <si>
    <t>A714042 · Maint &amp; Supplies-REC</t>
  </si>
  <si>
    <t>A714043 · Office Supplies-REC</t>
  </si>
  <si>
    <t>A714044 · Uniforms-REC</t>
  </si>
  <si>
    <t>A714045 · Recreation Supplies-REC</t>
  </si>
  <si>
    <t>A714046 · Registration Fees-REC</t>
  </si>
  <si>
    <t>A714047 · Instructors-REC</t>
  </si>
  <si>
    <t>A714048 · Seminars &amp; Training-REC</t>
  </si>
  <si>
    <t>A714049 · Concessions-REC</t>
  </si>
  <si>
    <t>A718040 · River Park Related Expenses-REC</t>
  </si>
  <si>
    <t>A727040 · Band Concerts-REC</t>
  </si>
  <si>
    <t>A755040 · Celebrations-REC</t>
  </si>
  <si>
    <t>A762040 · Adult Recreation-REC</t>
  </si>
  <si>
    <t>A762041 · Contracted Services-REC</t>
  </si>
  <si>
    <t>A71104 · Other Expenses /Contractual - Other</t>
  </si>
  <si>
    <t>Total A71104 · Other Expenses /Contractual</t>
  </si>
  <si>
    <t>Total A71 · Recreation</t>
  </si>
  <si>
    <t>A801 · Zoning Board</t>
  </si>
  <si>
    <t>A801010 · Zoning Secretary Salary-ZB</t>
  </si>
  <si>
    <t>A801011 · Zoning Board Member Fees-ZB</t>
  </si>
  <si>
    <t>A801040 · Zoning Training/Svcs-ZB</t>
  </si>
  <si>
    <t>A801041 · Zoning Legal/Svcs/Training-ZB</t>
  </si>
  <si>
    <t>Total A801 · Zoning Board</t>
  </si>
  <si>
    <t>A802 · Planning Board</t>
  </si>
  <si>
    <t>A802010 · Planning Secretary Salary-PB</t>
  </si>
  <si>
    <t>A802011 · Planning Board Member Fees-PB</t>
  </si>
  <si>
    <t>A802040 · Planning Training/Svcs-PB</t>
  </si>
  <si>
    <t>A802041 · Planning Legal/Svcs/Training-PB</t>
  </si>
  <si>
    <t>Total A802 · Planning Board</t>
  </si>
  <si>
    <t>A90 · Employee Benefits</t>
  </si>
  <si>
    <t>A90000 · T &amp; A Withholdings</t>
  </si>
  <si>
    <t>A90108 · Employee Retirement-GF</t>
  </si>
  <si>
    <t>A90158 · Police &amp; Fire Retirement-GF</t>
  </si>
  <si>
    <t>A90308 · Social Security &amp; Medicare-GF</t>
  </si>
  <si>
    <t>A90408 · Workers Compensation-GF</t>
  </si>
  <si>
    <t>A90508 · NYS Unemployment Insurance-GF</t>
  </si>
  <si>
    <t>A90608 · Medical Insurance-GF</t>
  </si>
  <si>
    <t>A90609 · Medical Insurance Buy-Out-GF</t>
  </si>
  <si>
    <t>A90898 · Current Year Sick &amp; Vac Payout</t>
  </si>
  <si>
    <t>Total A90 · Employee Benefits</t>
  </si>
  <si>
    <t>A97 · Debt Service</t>
  </si>
  <si>
    <t>A971 · Debt Principal</t>
  </si>
  <si>
    <t>A97101 · Bond Principal-GF</t>
  </si>
  <si>
    <t>A97301 · BAN Principal-GF</t>
  </si>
  <si>
    <t>A971 · Debt Principal - Other</t>
  </si>
  <si>
    <t>Total A971 · Debt Principal</t>
  </si>
  <si>
    <t>A9710 · Debt Interest</t>
  </si>
  <si>
    <t>A97102 · Bond Interest-GF</t>
  </si>
  <si>
    <t>A97302 · BAN Interest-GF</t>
  </si>
  <si>
    <t>A9710 · Debt Interest - Other</t>
  </si>
  <si>
    <t>Total A9710 · Debt Interest</t>
  </si>
  <si>
    <t>Total A97 · Debt Service</t>
  </si>
  <si>
    <t>Total Expense</t>
  </si>
  <si>
    <t>Actual June 1, 2025 - April 30, 2026</t>
  </si>
  <si>
    <t>Budget June 1, 2025 - May 31, 2026</t>
  </si>
  <si>
    <t>Actual as % of Budget</t>
  </si>
  <si>
    <t xml:space="preserve">Notes </t>
  </si>
  <si>
    <t>Repave Lower Hudson</t>
  </si>
  <si>
    <t>AIM</t>
  </si>
  <si>
    <t>NYS DCJS -PD car &amp; NYSDHS Cyber Security</t>
  </si>
  <si>
    <t>CHIPS</t>
  </si>
  <si>
    <t>Seniors Payroll Reimbursement</t>
  </si>
  <si>
    <t xml:space="preserve">Park Revenue </t>
  </si>
  <si>
    <t>FD Truck, PD SUV, Deck Mower</t>
  </si>
  <si>
    <t>Insurance Reimbursement PD Cars</t>
  </si>
  <si>
    <t>46 Paine, PERMA, Fuel</t>
  </si>
  <si>
    <t>Sno Cone donation</t>
  </si>
  <si>
    <t>Ameri Pride Class Action  Settlement</t>
  </si>
  <si>
    <t>Cohoes Ave Debt payment</t>
  </si>
  <si>
    <t>Water Meter Project</t>
  </si>
  <si>
    <t xml:space="preserve">Prime Membership </t>
  </si>
  <si>
    <t>RPS Annual Fee</t>
  </si>
  <si>
    <t>Kays Caps Appraisal</t>
  </si>
  <si>
    <t>2025 Annual Meeting and Conference</t>
  </si>
  <si>
    <t>Hazen &amp; Sawyer</t>
  </si>
  <si>
    <t>Misc Equip, supplies, etc.</t>
  </si>
  <si>
    <t>Village Fleet Repairs</t>
  </si>
  <si>
    <t xml:space="preserve"> new PD cars due to accidents</t>
  </si>
  <si>
    <t>Cellphone, Paper, Parking Tickets</t>
  </si>
  <si>
    <t>Zone 5</t>
  </si>
  <si>
    <t>Radios</t>
  </si>
  <si>
    <t>Verizon, Zoll, Vaspian</t>
  </si>
  <si>
    <t>NYSBOC, Meet the Mayors, CDRPC</t>
  </si>
  <si>
    <t xml:space="preserve">Verizon, Edmunds, Vaspian </t>
  </si>
  <si>
    <t>CDL -Austin</t>
  </si>
  <si>
    <t>DPW garage</t>
  </si>
  <si>
    <t>Stop Signs</t>
  </si>
  <si>
    <t>Service to Garage Doors</t>
  </si>
  <si>
    <t>2 HVAC units-Adjust EOY to Buildings</t>
  </si>
  <si>
    <t>Park supplies</t>
  </si>
  <si>
    <t>Delollo Hardware</t>
  </si>
  <si>
    <t>PERMA FYE 2025</t>
  </si>
  <si>
    <t>F2140 · Metered Water Sales</t>
  </si>
  <si>
    <t>F2144 · Water Service Charges</t>
  </si>
  <si>
    <t>F2148 · Int &amp; Pen on Delinquent Accts</t>
  </si>
  <si>
    <t>F2401 · Interest on Bank Account</t>
  </si>
  <si>
    <t>F5031 · Interfund Transfer from GF</t>
  </si>
  <si>
    <t>Gross Profit</t>
  </si>
  <si>
    <t>99019 · Interfund Transfer</t>
  </si>
  <si>
    <t>F19104 · Insurance</t>
  </si>
  <si>
    <t>F19504 · Taxes &amp; Assess on Real Property</t>
  </si>
  <si>
    <t>F83101 · Water Admin Salaries</t>
  </si>
  <si>
    <t>F831011 · Water Admin Overtime</t>
  </si>
  <si>
    <t>F831012 · Water Admin Longevity</t>
  </si>
  <si>
    <t>F831013 · Water Admin Holiday Pay</t>
  </si>
  <si>
    <t>F831014 · Water Admin Excess Sick Pay</t>
  </si>
  <si>
    <t>F83102 · Water Admin Equipment</t>
  </si>
  <si>
    <t>F83104 · Water Admin Contractual</t>
  </si>
  <si>
    <t>F83204 · Source of Supply Contractual</t>
  </si>
  <si>
    <t>F83302 · Purification Equipment</t>
  </si>
  <si>
    <t>F83304 · Purification Contractual</t>
  </si>
  <si>
    <t>F90108 · Retirement</t>
  </si>
  <si>
    <t>F90308 · Social Security &amp; Medicare</t>
  </si>
  <si>
    <t>F90408 · Workers Compensation</t>
  </si>
  <si>
    <t>F90608 · Medical Insurance</t>
  </si>
  <si>
    <t>Net Income</t>
  </si>
  <si>
    <t>Notes</t>
  </si>
  <si>
    <t>2025 Water Fund Relevy Over Transfer</t>
  </si>
  <si>
    <t>TI Sales/Meter Project</t>
  </si>
  <si>
    <t>Grainger, Hach, USA Blue Book</t>
  </si>
  <si>
    <t>Chemicals</t>
  </si>
  <si>
    <t>G2120 · Sewer Rents - Residential</t>
  </si>
  <si>
    <t>G2122 · Sewer Charges - Industrial</t>
  </si>
  <si>
    <t>G2128 · Int &amp; Pen on Delinquent Accts</t>
  </si>
  <si>
    <t>G2374 · Sewer Services for Other Gov't</t>
  </si>
  <si>
    <t>G2389 · Misc Revenue - Other Government</t>
  </si>
  <si>
    <t>G2401 · Interest on Bank Account</t>
  </si>
  <si>
    <t>G2690 · Other Compensation for Loss</t>
  </si>
  <si>
    <t>G2770 · Miscellaneous Revenue</t>
  </si>
  <si>
    <t>G5031 · Interfund Transfers</t>
  </si>
  <si>
    <t>G5730 · BAN Revenue</t>
  </si>
  <si>
    <t>G915 · Fund Balance</t>
  </si>
  <si>
    <t>G16204 · Shared Services</t>
  </si>
  <si>
    <t>G16404 · Central Garage</t>
  </si>
  <si>
    <t>G19104 · Insurance</t>
  </si>
  <si>
    <t>G1930.0 · Judgements and Claims</t>
  </si>
  <si>
    <t>G19904 · Contingent Account</t>
  </si>
  <si>
    <t>G81101 · Sewer Admin Salaries</t>
  </si>
  <si>
    <t>G811011 · Sewer Admin Overtime</t>
  </si>
  <si>
    <t>G811012 · Sewer Admin Longevity</t>
  </si>
  <si>
    <t>G811013 · Sewer Admin Holiday Pay</t>
  </si>
  <si>
    <t>G811014 · Sewer Admin Excess Sick Pay</t>
  </si>
  <si>
    <t>G81102 · Sewer Admin Equipment</t>
  </si>
  <si>
    <t>G81104 · Sewer Admin Contractual</t>
  </si>
  <si>
    <t>G811041 · Albany CSO Pool</t>
  </si>
  <si>
    <t>G81304 · Sewage Treatment &amp; Disposal</t>
  </si>
  <si>
    <t>G90000 · T &amp; A Withholdings</t>
  </si>
  <si>
    <t>G90108 · Retirement</t>
  </si>
  <si>
    <t>G90308 · Social Security &amp; Medicare</t>
  </si>
  <si>
    <t>G90408 · Workers Compensation</t>
  </si>
  <si>
    <t>G90608 · Medical Insurance</t>
  </si>
  <si>
    <t>G90898 · Sick &amp; Vacation Payout</t>
  </si>
  <si>
    <t>G97101 · Bond Principal</t>
  </si>
  <si>
    <t>G97102 · Bond Interest</t>
  </si>
  <si>
    <t>G97301 · BAN Principle</t>
  </si>
  <si>
    <t>G97302 · BAN Interest</t>
  </si>
  <si>
    <t>G99509 · Transfer to Capital Proj Fund</t>
  </si>
  <si>
    <t>Grainger</t>
  </si>
  <si>
    <t>PS #2</t>
  </si>
  <si>
    <t>CD2401 · Interest on Bank Account</t>
  </si>
  <si>
    <t>CD2440 · Port-In, Rent</t>
  </si>
  <si>
    <t>CD2770 · Port-In, Admin Fee</t>
  </si>
  <si>
    <t>CD2771 · Miscellaneous Revenue</t>
  </si>
  <si>
    <t>CD4915 · Federal Aid Rental Assistance</t>
  </si>
  <si>
    <t>CD5031 · Transfer from General Fund</t>
  </si>
  <si>
    <t>CD19904 · Contingent</t>
  </si>
  <si>
    <t>CD8610 · Administrator Salary</t>
  </si>
  <si>
    <t>CD86101 · Building Inspector Salary</t>
  </si>
  <si>
    <t>CD86102 · Administrator Equipment</t>
  </si>
  <si>
    <t>CD86104 · Contractual Expenses</t>
  </si>
  <si>
    <t>CD90000 · T &amp; A Withholdings</t>
  </si>
  <si>
    <t>CD90308 · Social Security &amp; Medicare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</si>
</sst>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%_);[Red]\(#,##0%\)"/>
    <numFmt numFmtId="165" formatCode="#,##0;\-#,##0"/>
    <numFmt numFmtId="166" formatCode="#,##0%;\-#,##0%"/>
  </numFmts>
  <fonts count="8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/>
  </cellStyleXfs>
  <cellXfs count="33">
    <xf numFmtId="0" fontId="0" fillId="0" borderId="0" xfId="0"/>
    <xf numFmtId="49" fontId="2" fillId="0" borderId="0" xfId="0" applyNumberFormat="1" applyFont="1"/>
    <xf numFmtId="49" fontId="0" fillId="0" borderId="0" xfId="0" applyNumberFormat="1" applyAlignment="1">
      <alignment horizontal="centerContinuous"/>
    </xf>
    <xf numFmtId="38" fontId="4" fillId="0" borderId="0" xfId="0" applyNumberFormat="1" applyFont="1"/>
    <xf numFmtId="164" fontId="4" fillId="0" borderId="0" xfId="0" applyNumberFormat="1" applyFont="1"/>
    <xf numFmtId="38" fontId="4" fillId="0" borderId="2" xfId="0" applyNumberFormat="1" applyFont="1" applyBorder="1"/>
    <xf numFmtId="164" fontId="4" fillId="0" borderId="2" xfId="0" applyNumberFormat="1" applyFont="1" applyBorder="1"/>
    <xf numFmtId="38" fontId="4" fillId="0" borderId="3" xfId="0" applyNumberFormat="1" applyFont="1" applyBorder="1"/>
    <xf numFmtId="164" fontId="4" fillId="0" borderId="3" xfId="0" applyNumberFormat="1" applyFont="1" applyBorder="1"/>
    <xf numFmtId="38" fontId="4" fillId="0" borderId="4" xfId="0" applyNumberFormat="1" applyFont="1" applyBorder="1"/>
    <xf numFmtId="164" fontId="4" fillId="0" borderId="4" xfId="0" applyNumberFormat="1" applyFont="1" applyBorder="1"/>
    <xf numFmtId="38" fontId="2" fillId="0" borderId="5" xfId="0" applyNumberFormat="1" applyFont="1" applyBorder="1"/>
    <xf numFmtId="164" fontId="2" fillId="0" borderId="5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165" fontId="4" fillId="0" borderId="0" xfId="0" applyNumberFormat="1" applyFont="1"/>
    <xf numFmtId="166" fontId="4" fillId="0" borderId="0" xfId="0" applyNumberFormat="1" applyFont="1"/>
    <xf numFmtId="165" fontId="4" fillId="0" borderId="2" xfId="0" applyNumberFormat="1" applyFont="1" applyBorder="1"/>
    <xf numFmtId="166" fontId="4" fillId="0" borderId="2" xfId="0" applyNumberFormat="1" applyFont="1" applyBorder="1"/>
    <xf numFmtId="165" fontId="4" fillId="0" borderId="4" xfId="0" applyNumberFormat="1" applyFont="1" applyBorder="1"/>
    <xf numFmtId="166" fontId="4" fillId="0" borderId="4" xfId="0" applyNumberFormat="1" applyFont="1" applyBorder="1"/>
    <xf numFmtId="165" fontId="2" fillId="0" borderId="5" xfId="0" applyNumberFormat="1" applyFont="1" applyBorder="1"/>
    <xf numFmtId="166" fontId="2" fillId="0" borderId="5" xfId="0" applyNumberFormat="1" applyFont="1" applyBorder="1"/>
    <xf numFmtId="49" fontId="0" fillId="0" borderId="0" xfId="0" applyNumberFormat="1" applyBorder="1" applyAlignment="1">
      <alignment horizontal="centerContinuous"/>
    </xf>
    <xf numFmtId="38" fontId="4" fillId="0" borderId="0" xfId="0" applyNumberFormat="1" applyFont="1" applyBorder="1"/>
    <xf numFmtId="164" fontId="4" fillId="0" borderId="0" xfId="0" applyNumberFormat="1" applyFont="1" applyBorder="1"/>
    <xf numFmtId="0" fontId="2" fillId="0" borderId="0" xfId="0" applyNumberFormat="1" applyFont="1"/>
    <xf numFmtId="0" fontId="0" fillId="0" borderId="0" xfId="0" applyNumberFormat="1"/>
  </cellXfs>
  <cellStyles count="4">
    <cellStyle name="Normal" xfId="0" builtinId="0"/>
    <cellStyle name="Normal 2" xfId="1" xr:uid="{10DBD46A-6501-4DE7-B4B1-E0AAA656BCE7}"/>
    <cellStyle name="Normal 3" xfId="2" xr:uid="{B73FE823-85A5-45F3-8168-E348CDFC273E}"/>
    <cellStyle name="Normal 4" xfId="3" xr:uid="{7DB99BAC-2585-4F47-A96B-A9EAAE8B9B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2758-2022-4637-8C70-90BD190DBEB2}">
  <dimension ref="A1:H434"/>
  <sheetViews>
    <sheetView tabSelected="1" workbookViewId="0">
      <pane xSplit="4" ySplit="2" topLeftCell="E3" activePane="bottomRight" state="frozenSplit"/>
      <selection pane="topRight" activeCell="G1" sqref="G1"/>
      <selection pane="bottomLeft" activeCell="A3" sqref="A3"/>
      <selection pane="bottomRight" activeCell="L423" sqref="L423"/>
    </sheetView>
  </sheetViews>
  <sheetFormatPr defaultRowHeight="15" x14ac:dyDescent="0.25"/>
  <cols>
    <col min="1" max="3" width="3" style="13" customWidth="1"/>
    <col min="4" max="4" width="37" style="13" customWidth="1"/>
    <col min="5" max="5" width="10.7109375" customWidth="1"/>
    <col min="6" max="6" width="9.7109375" customWidth="1"/>
    <col min="7" max="7" width="10.28515625" bestFit="1" customWidth="1"/>
    <col min="8" max="8" width="9.140625" style="18"/>
  </cols>
  <sheetData>
    <row r="1" spans="1:8" ht="15.75" thickBot="1" x14ac:dyDescent="0.3">
      <c r="A1" s="1"/>
      <c r="B1" s="1"/>
      <c r="C1" s="1"/>
      <c r="D1" s="1"/>
      <c r="E1" s="2"/>
      <c r="F1" s="2"/>
      <c r="G1" s="2"/>
    </row>
    <row r="2" spans="1:8" s="15" customFormat="1" ht="47.25" thickTop="1" thickBot="1" x14ac:dyDescent="0.3">
      <c r="A2" s="14"/>
      <c r="B2" s="14"/>
      <c r="C2" s="14"/>
      <c r="D2" s="14"/>
      <c r="E2" s="16" t="s">
        <v>429</v>
      </c>
      <c r="F2" s="16" t="s">
        <v>430</v>
      </c>
      <c r="G2" s="16" t="s">
        <v>431</v>
      </c>
      <c r="H2" s="17" t="s">
        <v>432</v>
      </c>
    </row>
    <row r="3" spans="1:8" ht="15.75" thickTop="1" x14ac:dyDescent="0.25">
      <c r="A3" s="1" t="s">
        <v>0</v>
      </c>
      <c r="B3" s="1"/>
      <c r="C3" s="1"/>
      <c r="D3" s="1"/>
      <c r="E3" s="3"/>
      <c r="F3" s="3"/>
      <c r="G3" s="4"/>
    </row>
    <row r="4" spans="1:8" x14ac:dyDescent="0.25">
      <c r="A4" s="1"/>
      <c r="B4" s="1" t="s">
        <v>1</v>
      </c>
      <c r="C4" s="1"/>
      <c r="D4" s="1"/>
      <c r="E4" s="3">
        <v>0</v>
      </c>
      <c r="F4" s="3">
        <v>0</v>
      </c>
      <c r="G4" s="4">
        <f t="shared" ref="G4:G13" si="0">ROUND(IF(F4=0, IF(E4=0, 0, 1), E4/F4),5)</f>
        <v>0</v>
      </c>
    </row>
    <row r="5" spans="1:8" x14ac:dyDescent="0.25">
      <c r="A5" s="1"/>
      <c r="B5" s="1" t="s">
        <v>2</v>
      </c>
      <c r="C5" s="1"/>
      <c r="D5" s="1"/>
      <c r="E5" s="3">
        <v>2574721</v>
      </c>
      <c r="F5" s="3">
        <v>2517518</v>
      </c>
      <c r="G5" s="4">
        <f t="shared" si="0"/>
        <v>1.0227200000000001</v>
      </c>
    </row>
    <row r="6" spans="1:8" x14ac:dyDescent="0.25">
      <c r="A6" s="1"/>
      <c r="B6" s="1" t="s">
        <v>3</v>
      </c>
      <c r="C6" s="1"/>
      <c r="D6" s="1"/>
      <c r="E6" s="3">
        <v>0</v>
      </c>
      <c r="F6" s="3">
        <v>0</v>
      </c>
      <c r="G6" s="4">
        <f t="shared" si="0"/>
        <v>0</v>
      </c>
    </row>
    <row r="7" spans="1:8" x14ac:dyDescent="0.25">
      <c r="A7" s="1"/>
      <c r="B7" s="1" t="s">
        <v>4</v>
      </c>
      <c r="C7" s="1"/>
      <c r="D7" s="1"/>
      <c r="E7" s="3">
        <v>119210</v>
      </c>
      <c r="F7" s="3">
        <v>119210</v>
      </c>
      <c r="G7" s="4">
        <f t="shared" si="0"/>
        <v>1</v>
      </c>
    </row>
    <row r="8" spans="1:8" x14ac:dyDescent="0.25">
      <c r="A8" s="1"/>
      <c r="B8" s="1" t="s">
        <v>5</v>
      </c>
      <c r="C8" s="1"/>
      <c r="D8" s="1"/>
      <c r="E8" s="3">
        <v>11077</v>
      </c>
      <c r="F8" s="3">
        <v>8590</v>
      </c>
      <c r="G8" s="4">
        <f t="shared" si="0"/>
        <v>1.28952</v>
      </c>
    </row>
    <row r="9" spans="1:8" x14ac:dyDescent="0.25">
      <c r="A9" s="1"/>
      <c r="B9" s="1" t="s">
        <v>6</v>
      </c>
      <c r="C9" s="1"/>
      <c r="D9" s="1"/>
      <c r="E9" s="3">
        <v>1279355</v>
      </c>
      <c r="F9" s="3">
        <v>1178350</v>
      </c>
      <c r="G9" s="4">
        <f t="shared" si="0"/>
        <v>1.08572</v>
      </c>
    </row>
    <row r="10" spans="1:8" x14ac:dyDescent="0.25">
      <c r="A10" s="1"/>
      <c r="B10" s="1" t="s">
        <v>7</v>
      </c>
      <c r="C10" s="1"/>
      <c r="D10" s="1"/>
      <c r="E10" s="3">
        <v>161063</v>
      </c>
      <c r="F10" s="3">
        <v>112300</v>
      </c>
      <c r="G10" s="4">
        <f t="shared" si="0"/>
        <v>1.4342200000000001</v>
      </c>
    </row>
    <row r="11" spans="1:8" x14ac:dyDescent="0.25">
      <c r="A11" s="1"/>
      <c r="B11" s="1" t="s">
        <v>8</v>
      </c>
      <c r="C11" s="1"/>
      <c r="D11" s="1"/>
      <c r="E11" s="3">
        <v>23400</v>
      </c>
      <c r="F11" s="3">
        <v>26400</v>
      </c>
      <c r="G11" s="4">
        <f t="shared" si="0"/>
        <v>0.88636000000000004</v>
      </c>
    </row>
    <row r="12" spans="1:8" x14ac:dyDescent="0.25">
      <c r="A12" s="1"/>
      <c r="B12" s="1" t="s">
        <v>9</v>
      </c>
      <c r="C12" s="1"/>
      <c r="D12" s="1"/>
      <c r="E12" s="3">
        <v>0</v>
      </c>
      <c r="F12" s="3">
        <v>0</v>
      </c>
      <c r="G12" s="4">
        <f t="shared" si="0"/>
        <v>0</v>
      </c>
    </row>
    <row r="13" spans="1:8" x14ac:dyDescent="0.25">
      <c r="A13" s="1"/>
      <c r="B13" s="1" t="s">
        <v>10</v>
      </c>
      <c r="C13" s="1"/>
      <c r="D13" s="1"/>
      <c r="E13" s="3">
        <v>21088</v>
      </c>
      <c r="F13" s="3">
        <v>32093</v>
      </c>
      <c r="G13" s="4">
        <f t="shared" si="0"/>
        <v>0.65708999999999995</v>
      </c>
    </row>
    <row r="14" spans="1:8" x14ac:dyDescent="0.25">
      <c r="A14" s="1"/>
      <c r="B14" s="1" t="s">
        <v>11</v>
      </c>
      <c r="C14" s="1"/>
      <c r="D14" s="1"/>
      <c r="E14" s="3"/>
      <c r="F14" s="3"/>
      <c r="G14" s="4"/>
    </row>
    <row r="15" spans="1:8" ht="34.5" x14ac:dyDescent="0.25">
      <c r="A15" s="1"/>
      <c r="B15" s="1"/>
      <c r="C15" s="1" t="s">
        <v>12</v>
      </c>
      <c r="D15" s="1"/>
      <c r="E15" s="3">
        <v>100000</v>
      </c>
      <c r="F15" s="3">
        <v>0</v>
      </c>
      <c r="G15" s="4">
        <f t="shared" ref="G15:G25" si="1">ROUND(IF(F15=0, IF(E15=0, 0, 1), E15/F15),5)</f>
        <v>1</v>
      </c>
      <c r="H15" s="19" t="s">
        <v>433</v>
      </c>
    </row>
    <row r="16" spans="1:8" x14ac:dyDescent="0.25">
      <c r="A16" s="1"/>
      <c r="B16" s="1"/>
      <c r="C16" s="1" t="s">
        <v>13</v>
      </c>
      <c r="D16" s="1"/>
      <c r="E16" s="3">
        <v>37297</v>
      </c>
      <c r="F16" s="3">
        <v>37297</v>
      </c>
      <c r="G16" s="4">
        <f t="shared" si="1"/>
        <v>1</v>
      </c>
      <c r="H16" s="18" t="s">
        <v>434</v>
      </c>
    </row>
    <row r="17" spans="1:8" x14ac:dyDescent="0.25">
      <c r="A17" s="1"/>
      <c r="B17" s="1"/>
      <c r="C17" s="1" t="s">
        <v>14</v>
      </c>
      <c r="D17" s="1"/>
      <c r="E17" s="3">
        <v>7615</v>
      </c>
      <c r="F17" s="3">
        <v>7500</v>
      </c>
      <c r="G17" s="4">
        <f t="shared" si="1"/>
        <v>1.0153300000000001</v>
      </c>
    </row>
    <row r="18" spans="1:8" x14ac:dyDescent="0.25">
      <c r="A18" s="1"/>
      <c r="B18" s="1"/>
      <c r="C18" s="1" t="s">
        <v>15</v>
      </c>
      <c r="D18" s="1"/>
      <c r="E18" s="3">
        <v>0</v>
      </c>
      <c r="F18" s="3">
        <v>0</v>
      </c>
      <c r="G18" s="4">
        <f t="shared" si="1"/>
        <v>0</v>
      </c>
    </row>
    <row r="19" spans="1:8" x14ac:dyDescent="0.25">
      <c r="A19" s="1"/>
      <c r="B19" s="1"/>
      <c r="C19" s="1" t="s">
        <v>16</v>
      </c>
      <c r="D19" s="1"/>
      <c r="E19" s="3">
        <v>129277</v>
      </c>
      <c r="F19" s="3">
        <v>0</v>
      </c>
      <c r="G19" s="4">
        <f t="shared" si="1"/>
        <v>1</v>
      </c>
    </row>
    <row r="20" spans="1:8" ht="57" x14ac:dyDescent="0.25">
      <c r="A20" s="1"/>
      <c r="B20" s="1"/>
      <c r="C20" s="1" t="s">
        <v>17</v>
      </c>
      <c r="D20" s="1"/>
      <c r="E20" s="3">
        <v>123515</v>
      </c>
      <c r="F20" s="3">
        <v>0</v>
      </c>
      <c r="G20" s="4">
        <f t="shared" si="1"/>
        <v>1</v>
      </c>
      <c r="H20" s="19" t="s">
        <v>435</v>
      </c>
    </row>
    <row r="21" spans="1:8" x14ac:dyDescent="0.25">
      <c r="A21" s="1"/>
      <c r="B21" s="1"/>
      <c r="C21" s="1" t="s">
        <v>18</v>
      </c>
      <c r="D21" s="1"/>
      <c r="E21" s="3">
        <v>438365</v>
      </c>
      <c r="F21" s="3">
        <v>0</v>
      </c>
      <c r="G21" s="4">
        <f t="shared" si="1"/>
        <v>1</v>
      </c>
      <c r="H21" s="19" t="s">
        <v>436</v>
      </c>
    </row>
    <row r="22" spans="1:8" x14ac:dyDescent="0.25">
      <c r="A22" s="1"/>
      <c r="B22" s="1"/>
      <c r="C22" s="1" t="s">
        <v>19</v>
      </c>
      <c r="D22" s="1"/>
      <c r="E22" s="3">
        <v>4000</v>
      </c>
      <c r="F22" s="3">
        <v>3000</v>
      </c>
      <c r="G22" s="4">
        <f t="shared" si="1"/>
        <v>1.3333299999999999</v>
      </c>
    </row>
    <row r="23" spans="1:8" x14ac:dyDescent="0.25">
      <c r="A23" s="1"/>
      <c r="B23" s="1"/>
      <c r="C23" s="1" t="s">
        <v>20</v>
      </c>
      <c r="D23" s="1"/>
      <c r="E23" s="3">
        <v>0</v>
      </c>
      <c r="F23" s="3">
        <v>0</v>
      </c>
      <c r="G23" s="4">
        <f t="shared" si="1"/>
        <v>0</v>
      </c>
    </row>
    <row r="24" spans="1:8" ht="15.75" thickBot="1" x14ac:dyDescent="0.3">
      <c r="A24" s="1"/>
      <c r="B24" s="1"/>
      <c r="C24" s="1" t="s">
        <v>21</v>
      </c>
      <c r="D24" s="1"/>
      <c r="E24" s="5">
        <v>0</v>
      </c>
      <c r="F24" s="5">
        <v>0</v>
      </c>
      <c r="G24" s="6">
        <f t="shared" si="1"/>
        <v>0</v>
      </c>
    </row>
    <row r="25" spans="1:8" x14ac:dyDescent="0.25">
      <c r="A25" s="1"/>
      <c r="B25" s="1" t="s">
        <v>22</v>
      </c>
      <c r="C25" s="1"/>
      <c r="D25" s="1"/>
      <c r="E25" s="3">
        <f>ROUND(SUM(E14:E24),5)</f>
        <v>840069</v>
      </c>
      <c r="F25" s="3">
        <f>ROUND(SUM(F14:F24),5)</f>
        <v>47797</v>
      </c>
      <c r="G25" s="4">
        <f t="shared" si="1"/>
        <v>17.575769999999999</v>
      </c>
    </row>
    <row r="26" spans="1:8" x14ac:dyDescent="0.25">
      <c r="A26" s="1"/>
      <c r="B26" s="1" t="s">
        <v>23</v>
      </c>
      <c r="C26" s="1"/>
      <c r="D26" s="1"/>
      <c r="E26" s="3"/>
      <c r="F26" s="3"/>
      <c r="G26" s="4"/>
    </row>
    <row r="27" spans="1:8" x14ac:dyDescent="0.25">
      <c r="A27" s="1"/>
      <c r="B27" s="1"/>
      <c r="C27" s="1" t="s">
        <v>24</v>
      </c>
      <c r="D27" s="1"/>
      <c r="E27" s="3">
        <v>0</v>
      </c>
      <c r="F27" s="3">
        <v>0</v>
      </c>
      <c r="G27" s="4">
        <f t="shared" ref="G27:G32" si="2">ROUND(IF(F27=0, IF(E27=0, 0, 1), E27/F27),5)</f>
        <v>0</v>
      </c>
    </row>
    <row r="28" spans="1:8" x14ac:dyDescent="0.25">
      <c r="A28" s="1"/>
      <c r="B28" s="1"/>
      <c r="C28" s="1" t="s">
        <v>25</v>
      </c>
      <c r="D28" s="1"/>
      <c r="E28" s="3">
        <v>0</v>
      </c>
      <c r="F28" s="3">
        <v>0</v>
      </c>
      <c r="G28" s="4">
        <f t="shared" si="2"/>
        <v>0</v>
      </c>
    </row>
    <row r="29" spans="1:8" x14ac:dyDescent="0.25">
      <c r="A29" s="1"/>
      <c r="B29" s="1"/>
      <c r="C29" s="1" t="s">
        <v>26</v>
      </c>
      <c r="D29" s="1"/>
      <c r="E29" s="3">
        <v>0</v>
      </c>
      <c r="F29" s="3">
        <v>0</v>
      </c>
      <c r="G29" s="4">
        <f t="shared" si="2"/>
        <v>0</v>
      </c>
    </row>
    <row r="30" spans="1:8" x14ac:dyDescent="0.25">
      <c r="A30" s="1"/>
      <c r="B30" s="1"/>
      <c r="C30" s="1" t="s">
        <v>27</v>
      </c>
      <c r="D30" s="1"/>
      <c r="E30" s="3">
        <v>0</v>
      </c>
      <c r="F30" s="3">
        <v>0</v>
      </c>
      <c r="G30" s="4">
        <f t="shared" si="2"/>
        <v>0</v>
      </c>
    </row>
    <row r="31" spans="1:8" ht="15.75" thickBot="1" x14ac:dyDescent="0.3">
      <c r="A31" s="1"/>
      <c r="B31" s="1"/>
      <c r="C31" s="1" t="s">
        <v>28</v>
      </c>
      <c r="D31" s="1"/>
      <c r="E31" s="5">
        <v>0</v>
      </c>
      <c r="F31" s="5">
        <v>0</v>
      </c>
      <c r="G31" s="6">
        <f t="shared" si="2"/>
        <v>0</v>
      </c>
    </row>
    <row r="32" spans="1:8" x14ac:dyDescent="0.25">
      <c r="A32" s="1"/>
      <c r="B32" s="1" t="s">
        <v>29</v>
      </c>
      <c r="C32" s="1"/>
      <c r="D32" s="1"/>
      <c r="E32" s="3">
        <f>ROUND(SUM(E26:E31),5)</f>
        <v>0</v>
      </c>
      <c r="F32" s="3">
        <f>ROUND(SUM(F26:F31),5)</f>
        <v>0</v>
      </c>
      <c r="G32" s="4">
        <f t="shared" si="2"/>
        <v>0</v>
      </c>
    </row>
    <row r="33" spans="1:8" x14ac:dyDescent="0.25">
      <c r="A33" s="1"/>
      <c r="B33" s="1" t="s">
        <v>30</v>
      </c>
      <c r="C33" s="1"/>
      <c r="D33" s="1"/>
      <c r="E33" s="3"/>
      <c r="F33" s="3"/>
      <c r="G33" s="4"/>
    </row>
    <row r="34" spans="1:8" x14ac:dyDescent="0.25">
      <c r="A34" s="1"/>
      <c r="B34" s="1"/>
      <c r="C34" s="1" t="s">
        <v>31</v>
      </c>
      <c r="D34" s="1"/>
      <c r="E34" s="3">
        <v>31068</v>
      </c>
      <c r="F34" s="3">
        <v>35000</v>
      </c>
      <c r="G34" s="4">
        <f t="shared" ref="G34:G57" si="3">ROUND(IF(F34=0, IF(E34=0, 0, 1), E34/F34),5)</f>
        <v>0.88766</v>
      </c>
    </row>
    <row r="35" spans="1:8" x14ac:dyDescent="0.25">
      <c r="A35" s="1"/>
      <c r="B35" s="1"/>
      <c r="C35" s="1" t="s">
        <v>32</v>
      </c>
      <c r="D35" s="1"/>
      <c r="E35" s="3">
        <v>339</v>
      </c>
      <c r="F35" s="3">
        <v>0</v>
      </c>
      <c r="G35" s="4">
        <f t="shared" si="3"/>
        <v>1</v>
      </c>
    </row>
    <row r="36" spans="1:8" ht="45.75" x14ac:dyDescent="0.25">
      <c r="A36" s="1"/>
      <c r="B36" s="1"/>
      <c r="C36" s="1" t="s">
        <v>33</v>
      </c>
      <c r="D36" s="1"/>
      <c r="E36" s="3">
        <v>41491</v>
      </c>
      <c r="F36" s="3">
        <v>57853</v>
      </c>
      <c r="G36" s="4">
        <f t="shared" si="3"/>
        <v>0.71718000000000004</v>
      </c>
      <c r="H36" s="19" t="s">
        <v>437</v>
      </c>
    </row>
    <row r="37" spans="1:8" x14ac:dyDescent="0.25">
      <c r="A37" s="1"/>
      <c r="B37" s="1"/>
      <c r="C37" s="1" t="s">
        <v>34</v>
      </c>
      <c r="D37" s="1"/>
      <c r="E37" s="3">
        <v>0</v>
      </c>
      <c r="F37" s="3">
        <v>0</v>
      </c>
      <c r="G37" s="4">
        <f t="shared" si="3"/>
        <v>0</v>
      </c>
    </row>
    <row r="38" spans="1:8" x14ac:dyDescent="0.25">
      <c r="A38" s="1"/>
      <c r="B38" s="1"/>
      <c r="C38" s="1" t="s">
        <v>35</v>
      </c>
      <c r="D38" s="1"/>
      <c r="E38" s="3">
        <v>0</v>
      </c>
      <c r="F38" s="3">
        <v>0</v>
      </c>
      <c r="G38" s="4">
        <f t="shared" si="3"/>
        <v>0</v>
      </c>
    </row>
    <row r="39" spans="1:8" x14ac:dyDescent="0.25">
      <c r="A39" s="1"/>
      <c r="B39" s="1"/>
      <c r="C39" s="1" t="s">
        <v>36</v>
      </c>
      <c r="D39" s="1"/>
      <c r="E39" s="3">
        <v>4883</v>
      </c>
      <c r="F39" s="3">
        <v>6500</v>
      </c>
      <c r="G39" s="4">
        <f t="shared" si="3"/>
        <v>0.75122999999999995</v>
      </c>
    </row>
    <row r="40" spans="1:8" x14ac:dyDescent="0.25">
      <c r="A40" s="1"/>
      <c r="B40" s="1"/>
      <c r="C40" s="1" t="s">
        <v>37</v>
      </c>
      <c r="D40" s="1"/>
      <c r="E40" s="3">
        <v>0</v>
      </c>
      <c r="F40" s="3">
        <v>0</v>
      </c>
      <c r="G40" s="4">
        <f t="shared" si="3"/>
        <v>0</v>
      </c>
    </row>
    <row r="41" spans="1:8" x14ac:dyDescent="0.25">
      <c r="A41" s="1"/>
      <c r="B41" s="1"/>
      <c r="C41" s="1" t="s">
        <v>38</v>
      </c>
      <c r="D41" s="1"/>
      <c r="E41" s="3">
        <v>12451</v>
      </c>
      <c r="F41" s="3">
        <v>13000</v>
      </c>
      <c r="G41" s="4">
        <f t="shared" si="3"/>
        <v>0.95777000000000001</v>
      </c>
    </row>
    <row r="42" spans="1:8" ht="23.25" x14ac:dyDescent="0.25">
      <c r="A42" s="1"/>
      <c r="B42" s="1"/>
      <c r="C42" s="1" t="s">
        <v>39</v>
      </c>
      <c r="D42" s="1"/>
      <c r="E42" s="3">
        <v>1103</v>
      </c>
      <c r="F42" s="3">
        <v>800</v>
      </c>
      <c r="G42" s="4">
        <f t="shared" si="3"/>
        <v>1.3787499999999999</v>
      </c>
      <c r="H42" s="19" t="s">
        <v>438</v>
      </c>
    </row>
    <row r="43" spans="1:8" x14ac:dyDescent="0.25">
      <c r="A43" s="1"/>
      <c r="B43" s="1"/>
      <c r="C43" s="1" t="s">
        <v>40</v>
      </c>
      <c r="D43" s="1"/>
      <c r="E43" s="3">
        <v>50</v>
      </c>
      <c r="F43" s="3">
        <v>100</v>
      </c>
      <c r="G43" s="4">
        <f t="shared" si="3"/>
        <v>0.5</v>
      </c>
    </row>
    <row r="44" spans="1:8" x14ac:dyDescent="0.25">
      <c r="A44" s="1"/>
      <c r="B44" s="1"/>
      <c r="C44" s="1" t="s">
        <v>41</v>
      </c>
      <c r="D44" s="1"/>
      <c r="E44" s="3">
        <v>8095</v>
      </c>
      <c r="F44" s="3">
        <v>5500</v>
      </c>
      <c r="G44" s="4">
        <f t="shared" si="3"/>
        <v>1.4718199999999999</v>
      </c>
    </row>
    <row r="45" spans="1:8" x14ac:dyDescent="0.25">
      <c r="A45" s="1"/>
      <c r="B45" s="1"/>
      <c r="C45" s="1" t="s">
        <v>42</v>
      </c>
      <c r="D45" s="1"/>
      <c r="E45" s="3">
        <v>7750</v>
      </c>
      <c r="F45" s="3">
        <v>3000</v>
      </c>
      <c r="G45" s="4">
        <f t="shared" si="3"/>
        <v>2.5833300000000001</v>
      </c>
    </row>
    <row r="46" spans="1:8" x14ac:dyDescent="0.25">
      <c r="A46" s="1"/>
      <c r="B46" s="1"/>
      <c r="C46" s="1" t="s">
        <v>43</v>
      </c>
      <c r="D46" s="1"/>
      <c r="E46" s="3">
        <v>1166</v>
      </c>
      <c r="F46" s="3">
        <v>500</v>
      </c>
      <c r="G46" s="4">
        <f t="shared" si="3"/>
        <v>2.3319999999999999</v>
      </c>
    </row>
    <row r="47" spans="1:8" x14ac:dyDescent="0.25">
      <c r="A47" s="1"/>
      <c r="B47" s="1"/>
      <c r="C47" s="1" t="s">
        <v>44</v>
      </c>
      <c r="D47" s="1"/>
      <c r="E47" s="3">
        <v>0</v>
      </c>
      <c r="F47" s="3">
        <v>0</v>
      </c>
      <c r="G47" s="4">
        <f t="shared" si="3"/>
        <v>0</v>
      </c>
    </row>
    <row r="48" spans="1:8" ht="45.75" x14ac:dyDescent="0.25">
      <c r="A48" s="1"/>
      <c r="B48" s="1"/>
      <c r="C48" s="1" t="s">
        <v>45</v>
      </c>
      <c r="D48" s="1"/>
      <c r="E48" s="3">
        <v>146652</v>
      </c>
      <c r="F48" s="3">
        <v>3000</v>
      </c>
      <c r="G48" s="4">
        <f t="shared" si="3"/>
        <v>48.884</v>
      </c>
      <c r="H48" s="19" t="s">
        <v>439</v>
      </c>
    </row>
    <row r="49" spans="1:8" ht="45.75" x14ac:dyDescent="0.25">
      <c r="A49" s="1"/>
      <c r="B49" s="1"/>
      <c r="C49" s="1" t="s">
        <v>46</v>
      </c>
      <c r="D49" s="1"/>
      <c r="E49" s="3">
        <v>130586</v>
      </c>
      <c r="F49" s="3">
        <v>0</v>
      </c>
      <c r="G49" s="4">
        <f t="shared" si="3"/>
        <v>1</v>
      </c>
      <c r="H49" s="19" t="s">
        <v>440</v>
      </c>
    </row>
    <row r="50" spans="1:8" ht="34.5" x14ac:dyDescent="0.25">
      <c r="A50" s="1"/>
      <c r="B50" s="1"/>
      <c r="C50" s="1" t="s">
        <v>47</v>
      </c>
      <c r="D50" s="1"/>
      <c r="E50" s="3">
        <v>23737</v>
      </c>
      <c r="F50" s="3">
        <v>3000</v>
      </c>
      <c r="G50" s="4">
        <f t="shared" si="3"/>
        <v>7.9123299999999999</v>
      </c>
      <c r="H50" s="19" t="s">
        <v>441</v>
      </c>
    </row>
    <row r="51" spans="1:8" ht="23.25" x14ac:dyDescent="0.25">
      <c r="A51" s="1"/>
      <c r="B51" s="1"/>
      <c r="C51" s="1" t="s">
        <v>48</v>
      </c>
      <c r="D51" s="1"/>
      <c r="E51" s="3">
        <v>115</v>
      </c>
      <c r="F51" s="3">
        <v>0</v>
      </c>
      <c r="G51" s="4">
        <f t="shared" si="3"/>
        <v>1</v>
      </c>
      <c r="H51" s="19" t="s">
        <v>442</v>
      </c>
    </row>
    <row r="52" spans="1:8" ht="45.75" x14ac:dyDescent="0.25">
      <c r="A52" s="1"/>
      <c r="B52" s="1"/>
      <c r="C52" s="1" t="s">
        <v>49</v>
      </c>
      <c r="D52" s="1"/>
      <c r="E52" s="3">
        <v>26</v>
      </c>
      <c r="F52" s="3">
        <v>0</v>
      </c>
      <c r="G52" s="4">
        <f t="shared" si="3"/>
        <v>1</v>
      </c>
      <c r="H52" s="19" t="s">
        <v>443</v>
      </c>
    </row>
    <row r="53" spans="1:8" ht="34.5" x14ac:dyDescent="0.25">
      <c r="A53" s="1"/>
      <c r="B53" s="1"/>
      <c r="C53" s="1" t="s">
        <v>50</v>
      </c>
      <c r="D53" s="1"/>
      <c r="E53" s="3">
        <v>1023885</v>
      </c>
      <c r="F53" s="3">
        <v>23885</v>
      </c>
      <c r="G53" s="4">
        <f t="shared" si="3"/>
        <v>42.867280000000001</v>
      </c>
      <c r="H53" s="19" t="s">
        <v>444</v>
      </c>
    </row>
    <row r="54" spans="1:8" ht="15.75" thickBot="1" x14ac:dyDescent="0.3">
      <c r="A54" s="1"/>
      <c r="B54" s="1"/>
      <c r="C54" s="1" t="s">
        <v>51</v>
      </c>
      <c r="D54" s="1"/>
      <c r="E54" s="5">
        <v>0</v>
      </c>
      <c r="F54" s="5">
        <v>0</v>
      </c>
      <c r="G54" s="6">
        <f t="shared" si="3"/>
        <v>0</v>
      </c>
    </row>
    <row r="55" spans="1:8" x14ac:dyDescent="0.25">
      <c r="A55" s="1"/>
      <c r="B55" s="1" t="s">
        <v>52</v>
      </c>
      <c r="C55" s="1"/>
      <c r="D55" s="1"/>
      <c r="E55" s="3">
        <f>ROUND(SUM(E33:E54),5)</f>
        <v>1433397</v>
      </c>
      <c r="F55" s="3">
        <f>ROUND(SUM(F33:F54),5)</f>
        <v>152138</v>
      </c>
      <c r="G55" s="4">
        <f t="shared" si="3"/>
        <v>9.4216899999999999</v>
      </c>
    </row>
    <row r="56" spans="1:8" ht="15.75" thickBot="1" x14ac:dyDescent="0.3">
      <c r="A56" s="1"/>
      <c r="B56" s="1" t="s">
        <v>53</v>
      </c>
      <c r="C56" s="1"/>
      <c r="D56" s="1"/>
      <c r="E56" s="5">
        <v>0</v>
      </c>
      <c r="F56" s="5">
        <v>1880000</v>
      </c>
      <c r="G56" s="6">
        <f t="shared" si="3"/>
        <v>0</v>
      </c>
    </row>
    <row r="57" spans="1:8" x14ac:dyDescent="0.25">
      <c r="A57" s="1" t="s">
        <v>54</v>
      </c>
      <c r="B57" s="1"/>
      <c r="C57" s="1"/>
      <c r="D57" s="1"/>
      <c r="E57" s="3">
        <f>ROUND(SUM(E3:E13)+E25+E32+SUM(E55:E56),5)</f>
        <v>6463380</v>
      </c>
      <c r="F57" s="3">
        <f>ROUND(SUM(F3:F13)+F25+F32+SUM(F55:F56),5)</f>
        <v>6074396</v>
      </c>
      <c r="G57" s="4">
        <f t="shared" si="3"/>
        <v>1.0640400000000001</v>
      </c>
    </row>
    <row r="58" spans="1:8" x14ac:dyDescent="0.25">
      <c r="A58" s="1" t="s">
        <v>55</v>
      </c>
      <c r="B58" s="1"/>
      <c r="C58" s="1"/>
      <c r="D58" s="1"/>
      <c r="E58" s="3"/>
      <c r="F58" s="3"/>
      <c r="G58" s="4"/>
    </row>
    <row r="59" spans="1:8" ht="15.75" thickBot="1" x14ac:dyDescent="0.3">
      <c r="A59" s="1"/>
      <c r="B59" s="1" t="s">
        <v>56</v>
      </c>
      <c r="C59" s="1"/>
      <c r="D59" s="1"/>
      <c r="E59" s="3">
        <v>0</v>
      </c>
      <c r="F59" s="3">
        <v>0</v>
      </c>
      <c r="G59" s="4">
        <f>ROUND(IF(F59=0, IF(E59=0, 0, 1), E59/F59),5)</f>
        <v>0</v>
      </c>
    </row>
    <row r="60" spans="1:8" ht="15.75" thickBot="1" x14ac:dyDescent="0.3">
      <c r="A60" s="1" t="s">
        <v>57</v>
      </c>
      <c r="B60" s="1"/>
      <c r="C60" s="1"/>
      <c r="D60" s="1"/>
      <c r="E60" s="7">
        <f>ROUND(SUM(E58:E59),5)</f>
        <v>0</v>
      </c>
      <c r="F60" s="7">
        <f>ROUND(SUM(F58:F59),5)</f>
        <v>0</v>
      </c>
      <c r="G60" s="8">
        <f>ROUND(IF(F60=0, IF(E60=0, 0, 1), E60/F60),5)</f>
        <v>0</v>
      </c>
    </row>
    <row r="61" spans="1:8" x14ac:dyDescent="0.25">
      <c r="A61" s="1"/>
      <c r="B61" s="1"/>
      <c r="C61" s="1"/>
      <c r="D61" s="1"/>
      <c r="E61" s="3">
        <f>ROUND(E57-E60,5)</f>
        <v>6463380</v>
      </c>
      <c r="F61" s="3">
        <f>ROUND(F57-F60,5)</f>
        <v>6074396</v>
      </c>
      <c r="G61" s="4">
        <f>ROUND(IF(F61=0, IF(E61=0, 0, 1), E61/F61),5)</f>
        <v>1.0640400000000001</v>
      </c>
    </row>
    <row r="62" spans="1:8" x14ac:dyDescent="0.25">
      <c r="A62" s="1" t="s">
        <v>58</v>
      </c>
      <c r="B62" s="1"/>
      <c r="C62" s="1"/>
      <c r="D62" s="1"/>
      <c r="E62" s="3"/>
      <c r="F62" s="3"/>
      <c r="G62" s="4"/>
    </row>
    <row r="63" spans="1:8" x14ac:dyDescent="0.25">
      <c r="A63" s="1"/>
      <c r="B63" s="1" t="s">
        <v>59</v>
      </c>
      <c r="C63" s="1"/>
      <c r="D63" s="1"/>
      <c r="E63" s="3">
        <v>10</v>
      </c>
      <c r="F63" s="3">
        <v>0</v>
      </c>
      <c r="G63" s="4">
        <f>ROUND(IF(F63=0, IF(E63=0, 0, 1), E63/F63),5)</f>
        <v>1</v>
      </c>
    </row>
    <row r="64" spans="1:8" x14ac:dyDescent="0.25">
      <c r="A64" s="1"/>
      <c r="B64" s="1" t="s">
        <v>60</v>
      </c>
      <c r="C64" s="1"/>
      <c r="D64" s="1"/>
      <c r="E64" s="3">
        <v>0</v>
      </c>
      <c r="F64" s="3">
        <v>0</v>
      </c>
      <c r="G64" s="4">
        <f>ROUND(IF(F64=0, IF(E64=0, 0, 1), E64/F64),5)</f>
        <v>0</v>
      </c>
    </row>
    <row r="65" spans="1:8" x14ac:dyDescent="0.25">
      <c r="A65" s="1"/>
      <c r="B65" s="1" t="s">
        <v>61</v>
      </c>
      <c r="C65" s="1"/>
      <c r="D65" s="1"/>
      <c r="E65" s="3"/>
      <c r="F65" s="3"/>
      <c r="G65" s="4"/>
    </row>
    <row r="66" spans="1:8" x14ac:dyDescent="0.25">
      <c r="A66" s="1"/>
      <c r="B66" s="1"/>
      <c r="C66" s="1" t="s">
        <v>62</v>
      </c>
      <c r="D66" s="1"/>
      <c r="E66" s="3">
        <v>610000</v>
      </c>
      <c r="F66" s="3">
        <v>610000</v>
      </c>
      <c r="G66" s="4">
        <f t="shared" ref="G66:G71" si="4">ROUND(IF(F66=0, IF(E66=0, 0, 1), E66/F66),5)</f>
        <v>1</v>
      </c>
    </row>
    <row r="67" spans="1:8" x14ac:dyDescent="0.25">
      <c r="A67" s="1"/>
      <c r="B67" s="1"/>
      <c r="C67" s="1" t="s">
        <v>63</v>
      </c>
      <c r="D67" s="1"/>
      <c r="E67" s="3">
        <v>0</v>
      </c>
      <c r="F67" s="3">
        <v>0</v>
      </c>
      <c r="G67" s="4">
        <f t="shared" si="4"/>
        <v>0</v>
      </c>
    </row>
    <row r="68" spans="1:8" x14ac:dyDescent="0.25">
      <c r="A68" s="1"/>
      <c r="B68" s="1"/>
      <c r="C68" s="1" t="s">
        <v>64</v>
      </c>
      <c r="D68" s="1"/>
      <c r="E68" s="3">
        <v>0</v>
      </c>
      <c r="F68" s="3">
        <v>0</v>
      </c>
      <c r="G68" s="4">
        <f t="shared" si="4"/>
        <v>0</v>
      </c>
    </row>
    <row r="69" spans="1:8" ht="15.75" thickBot="1" x14ac:dyDescent="0.3">
      <c r="A69" s="1"/>
      <c r="B69" s="1"/>
      <c r="C69" s="1" t="s">
        <v>65</v>
      </c>
      <c r="D69" s="1"/>
      <c r="E69" s="5">
        <v>0</v>
      </c>
      <c r="F69" s="5">
        <v>0</v>
      </c>
      <c r="G69" s="6">
        <f t="shared" si="4"/>
        <v>0</v>
      </c>
    </row>
    <row r="70" spans="1:8" ht="34.5" x14ac:dyDescent="0.25">
      <c r="A70" s="1"/>
      <c r="B70" s="1" t="s">
        <v>66</v>
      </c>
      <c r="C70" s="1"/>
      <c r="D70" s="1"/>
      <c r="E70" s="3">
        <f>ROUND(SUM(E65:E69),5)</f>
        <v>610000</v>
      </c>
      <c r="F70" s="3">
        <f>ROUND(SUM(F65:F69),5)</f>
        <v>610000</v>
      </c>
      <c r="G70" s="4">
        <f t="shared" si="4"/>
        <v>1</v>
      </c>
      <c r="H70" s="19" t="s">
        <v>445</v>
      </c>
    </row>
    <row r="71" spans="1:8" x14ac:dyDescent="0.25">
      <c r="A71" s="1"/>
      <c r="B71" s="1" t="s">
        <v>67</v>
      </c>
      <c r="C71" s="1"/>
      <c r="D71" s="1"/>
      <c r="E71" s="3">
        <v>15683</v>
      </c>
      <c r="F71" s="3">
        <v>15683</v>
      </c>
      <c r="G71" s="4">
        <f t="shared" si="4"/>
        <v>1</v>
      </c>
    </row>
    <row r="72" spans="1:8" x14ac:dyDescent="0.25">
      <c r="A72" s="1"/>
      <c r="B72" s="1" t="s">
        <v>68</v>
      </c>
      <c r="C72" s="1"/>
      <c r="D72" s="1"/>
      <c r="E72" s="3"/>
      <c r="F72" s="3"/>
      <c r="G72" s="4"/>
    </row>
    <row r="73" spans="1:8" x14ac:dyDescent="0.25">
      <c r="A73" s="1"/>
      <c r="B73" s="1"/>
      <c r="C73" s="1" t="s">
        <v>69</v>
      </c>
      <c r="D73" s="1"/>
      <c r="E73" s="3"/>
      <c r="F73" s="3"/>
      <c r="G73" s="4"/>
    </row>
    <row r="74" spans="1:8" x14ac:dyDescent="0.25">
      <c r="A74" s="1"/>
      <c r="B74" s="1"/>
      <c r="C74" s="1"/>
      <c r="D74" s="1" t="s">
        <v>70</v>
      </c>
      <c r="E74" s="3">
        <v>11346</v>
      </c>
      <c r="F74" s="3">
        <v>12292</v>
      </c>
      <c r="G74" s="4">
        <f t="shared" ref="G74:G80" si="5">ROUND(IF(F74=0, IF(E74=0, 0, 1), E74/F74),5)</f>
        <v>0.92303999999999997</v>
      </c>
    </row>
    <row r="75" spans="1:8" x14ac:dyDescent="0.25">
      <c r="A75" s="1"/>
      <c r="B75" s="1"/>
      <c r="C75" s="1"/>
      <c r="D75" s="1" t="s">
        <v>71</v>
      </c>
      <c r="E75" s="3">
        <v>25934</v>
      </c>
      <c r="F75" s="3">
        <v>28096</v>
      </c>
      <c r="G75" s="4">
        <f t="shared" si="5"/>
        <v>0.92305000000000004</v>
      </c>
    </row>
    <row r="76" spans="1:8" x14ac:dyDescent="0.25">
      <c r="A76" s="1"/>
      <c r="B76" s="1"/>
      <c r="C76" s="1"/>
      <c r="D76" s="1" t="s">
        <v>72</v>
      </c>
      <c r="E76" s="3">
        <v>15547</v>
      </c>
      <c r="F76" s="3">
        <v>19313</v>
      </c>
      <c r="G76" s="4">
        <f t="shared" si="5"/>
        <v>0.80500000000000005</v>
      </c>
    </row>
    <row r="77" spans="1:8" x14ac:dyDescent="0.25">
      <c r="A77" s="1"/>
      <c r="B77" s="1"/>
      <c r="C77" s="1"/>
      <c r="D77" s="1" t="s">
        <v>73</v>
      </c>
      <c r="E77" s="3">
        <v>560</v>
      </c>
      <c r="F77" s="3">
        <v>560</v>
      </c>
      <c r="G77" s="4">
        <f t="shared" si="5"/>
        <v>1</v>
      </c>
    </row>
    <row r="78" spans="1:8" ht="15.75" thickBot="1" x14ac:dyDescent="0.3">
      <c r="A78" s="1"/>
      <c r="B78" s="1"/>
      <c r="C78" s="1"/>
      <c r="D78" s="1" t="s">
        <v>74</v>
      </c>
      <c r="E78" s="5">
        <v>0</v>
      </c>
      <c r="F78" s="5">
        <v>0</v>
      </c>
      <c r="G78" s="6">
        <f t="shared" si="5"/>
        <v>0</v>
      </c>
    </row>
    <row r="79" spans="1:8" x14ac:dyDescent="0.25">
      <c r="A79" s="1"/>
      <c r="B79" s="1"/>
      <c r="C79" s="1" t="s">
        <v>75</v>
      </c>
      <c r="D79" s="1"/>
      <c r="E79" s="3">
        <f>ROUND(SUM(E73:E78),5)</f>
        <v>53387</v>
      </c>
      <c r="F79" s="3">
        <f>ROUND(SUM(F73:F78),5)</f>
        <v>60261</v>
      </c>
      <c r="G79" s="4">
        <f t="shared" si="5"/>
        <v>0.88593</v>
      </c>
    </row>
    <row r="80" spans="1:8" x14ac:dyDescent="0.25">
      <c r="A80" s="1"/>
      <c r="B80" s="1"/>
      <c r="C80" s="1" t="s">
        <v>76</v>
      </c>
      <c r="D80" s="1"/>
      <c r="E80" s="3">
        <v>0</v>
      </c>
      <c r="F80" s="3">
        <v>0</v>
      </c>
      <c r="G80" s="4">
        <f t="shared" si="5"/>
        <v>0</v>
      </c>
    </row>
    <row r="81" spans="1:8" x14ac:dyDescent="0.25">
      <c r="A81" s="1"/>
      <c r="B81" s="1"/>
      <c r="C81" s="1" t="s">
        <v>77</v>
      </c>
      <c r="D81" s="1"/>
      <c r="E81" s="3"/>
      <c r="F81" s="3"/>
      <c r="G81" s="4"/>
    </row>
    <row r="82" spans="1:8" x14ac:dyDescent="0.25">
      <c r="A82" s="1"/>
      <c r="B82" s="1"/>
      <c r="C82" s="1"/>
      <c r="D82" s="1" t="s">
        <v>78</v>
      </c>
      <c r="E82" s="3">
        <v>472</v>
      </c>
      <c r="F82" s="3">
        <v>800</v>
      </c>
      <c r="G82" s="4">
        <f t="shared" ref="G82:G89" si="6">ROUND(IF(F82=0, IF(E82=0, 0, 1), E82/F82),5)</f>
        <v>0.59</v>
      </c>
    </row>
    <row r="83" spans="1:8" ht="34.5" x14ac:dyDescent="0.25">
      <c r="A83" s="1"/>
      <c r="B83" s="1"/>
      <c r="C83" s="1"/>
      <c r="D83" s="1" t="s">
        <v>79</v>
      </c>
      <c r="E83" s="3">
        <v>40</v>
      </c>
      <c r="F83" s="3">
        <v>0</v>
      </c>
      <c r="G83" s="4">
        <f t="shared" si="6"/>
        <v>1</v>
      </c>
      <c r="H83" s="19" t="s">
        <v>446</v>
      </c>
    </row>
    <row r="84" spans="1:8" x14ac:dyDescent="0.25">
      <c r="A84" s="1"/>
      <c r="B84" s="1"/>
      <c r="C84" s="1"/>
      <c r="D84" s="1" t="s">
        <v>80</v>
      </c>
      <c r="E84" s="3">
        <v>475</v>
      </c>
      <c r="F84" s="3">
        <v>3000</v>
      </c>
      <c r="G84" s="4">
        <f t="shared" si="6"/>
        <v>0.15833</v>
      </c>
    </row>
    <row r="85" spans="1:8" x14ac:dyDescent="0.25">
      <c r="A85" s="1"/>
      <c r="B85" s="1"/>
      <c r="C85" s="1"/>
      <c r="D85" s="1" t="s">
        <v>81</v>
      </c>
      <c r="E85" s="3">
        <v>961</v>
      </c>
      <c r="F85" s="3">
        <v>1500</v>
      </c>
      <c r="G85" s="4">
        <f t="shared" si="6"/>
        <v>0.64066999999999996</v>
      </c>
    </row>
    <row r="86" spans="1:8" ht="15.75" thickBot="1" x14ac:dyDescent="0.3">
      <c r="A86" s="1"/>
      <c r="B86" s="1"/>
      <c r="C86" s="1"/>
      <c r="D86" s="1" t="s">
        <v>82</v>
      </c>
      <c r="E86" s="5">
        <v>0</v>
      </c>
      <c r="F86" s="5">
        <v>0</v>
      </c>
      <c r="G86" s="6">
        <f t="shared" si="6"/>
        <v>0</v>
      </c>
    </row>
    <row r="87" spans="1:8" x14ac:dyDescent="0.25">
      <c r="A87" s="1"/>
      <c r="B87" s="1"/>
      <c r="C87" s="1" t="s">
        <v>83</v>
      </c>
      <c r="D87" s="1"/>
      <c r="E87" s="3">
        <f>ROUND(SUM(E81:E86),5)</f>
        <v>1948</v>
      </c>
      <c r="F87" s="3">
        <f>ROUND(SUM(F81:F86),5)</f>
        <v>5300</v>
      </c>
      <c r="G87" s="4">
        <f t="shared" si="6"/>
        <v>0.36754999999999999</v>
      </c>
    </row>
    <row r="88" spans="1:8" ht="15.75" thickBot="1" x14ac:dyDescent="0.3">
      <c r="A88" s="1"/>
      <c r="B88" s="1"/>
      <c r="C88" s="1" t="s">
        <v>84</v>
      </c>
      <c r="D88" s="1"/>
      <c r="E88" s="5">
        <v>0</v>
      </c>
      <c r="F88" s="5">
        <v>0</v>
      </c>
      <c r="G88" s="6">
        <f t="shared" si="6"/>
        <v>0</v>
      </c>
    </row>
    <row r="89" spans="1:8" x14ac:dyDescent="0.25">
      <c r="A89" s="1"/>
      <c r="B89" s="1" t="s">
        <v>85</v>
      </c>
      <c r="C89" s="1"/>
      <c r="D89" s="1"/>
      <c r="E89" s="3">
        <f>ROUND(E72+SUM(E79:E80)+SUM(E87:E88),5)</f>
        <v>55335</v>
      </c>
      <c r="F89" s="3">
        <f>ROUND(F72+SUM(F79:F80)+SUM(F87:F88),5)</f>
        <v>65561</v>
      </c>
      <c r="G89" s="4">
        <f t="shared" si="6"/>
        <v>0.84401999999999999</v>
      </c>
    </row>
    <row r="90" spans="1:8" x14ac:dyDescent="0.25">
      <c r="A90" s="1"/>
      <c r="B90" s="1" t="s">
        <v>86</v>
      </c>
      <c r="C90" s="1"/>
      <c r="D90" s="1"/>
      <c r="E90" s="3"/>
      <c r="F90" s="3"/>
      <c r="G90" s="4"/>
    </row>
    <row r="91" spans="1:8" x14ac:dyDescent="0.25">
      <c r="A91" s="1"/>
      <c r="B91" s="1"/>
      <c r="C91" s="1" t="s">
        <v>87</v>
      </c>
      <c r="D91" s="1"/>
      <c r="E91" s="3"/>
      <c r="F91" s="3"/>
      <c r="G91" s="4"/>
    </row>
    <row r="92" spans="1:8" x14ac:dyDescent="0.25">
      <c r="A92" s="1"/>
      <c r="B92" s="1"/>
      <c r="C92" s="1"/>
      <c r="D92" s="1" t="s">
        <v>88</v>
      </c>
      <c r="E92" s="3">
        <v>24620</v>
      </c>
      <c r="F92" s="3">
        <v>26672</v>
      </c>
      <c r="G92" s="4">
        <f t="shared" ref="G92:G98" si="7">ROUND(IF(F92=0, IF(E92=0, 0, 1), E92/F92),5)</f>
        <v>0.92306999999999995</v>
      </c>
    </row>
    <row r="93" spans="1:8" x14ac:dyDescent="0.25">
      <c r="A93" s="1"/>
      <c r="B93" s="1"/>
      <c r="C93" s="1"/>
      <c r="D93" s="1" t="s">
        <v>89</v>
      </c>
      <c r="E93" s="3">
        <v>6924</v>
      </c>
      <c r="F93" s="3">
        <v>9312</v>
      </c>
      <c r="G93" s="4">
        <f t="shared" si="7"/>
        <v>0.74356</v>
      </c>
    </row>
    <row r="94" spans="1:8" x14ac:dyDescent="0.25">
      <c r="A94" s="1"/>
      <c r="B94" s="1"/>
      <c r="C94" s="1"/>
      <c r="D94" s="1" t="s">
        <v>90</v>
      </c>
      <c r="E94" s="3">
        <v>13348</v>
      </c>
      <c r="F94" s="3">
        <v>13540</v>
      </c>
      <c r="G94" s="4">
        <f t="shared" si="7"/>
        <v>0.98582000000000003</v>
      </c>
    </row>
    <row r="95" spans="1:8" x14ac:dyDescent="0.25">
      <c r="A95" s="1"/>
      <c r="B95" s="1"/>
      <c r="C95" s="1"/>
      <c r="D95" s="1" t="s">
        <v>91</v>
      </c>
      <c r="E95" s="3">
        <v>0</v>
      </c>
      <c r="F95" s="3">
        <v>0</v>
      </c>
      <c r="G95" s="4">
        <f t="shared" si="7"/>
        <v>0</v>
      </c>
    </row>
    <row r="96" spans="1:8" ht="15.75" thickBot="1" x14ac:dyDescent="0.3">
      <c r="A96" s="1"/>
      <c r="B96" s="1"/>
      <c r="C96" s="1"/>
      <c r="D96" s="1" t="s">
        <v>92</v>
      </c>
      <c r="E96" s="5">
        <v>0</v>
      </c>
      <c r="F96" s="5">
        <v>0</v>
      </c>
      <c r="G96" s="6">
        <f t="shared" si="7"/>
        <v>0</v>
      </c>
    </row>
    <row r="97" spans="1:7" x14ac:dyDescent="0.25">
      <c r="A97" s="1"/>
      <c r="B97" s="1"/>
      <c r="C97" s="1" t="s">
        <v>93</v>
      </c>
      <c r="D97" s="1"/>
      <c r="E97" s="3">
        <f>ROUND(SUM(E91:E96),5)</f>
        <v>44892</v>
      </c>
      <c r="F97" s="3">
        <f>ROUND(SUM(F91:F96),5)</f>
        <v>49524</v>
      </c>
      <c r="G97" s="4">
        <f t="shared" si="7"/>
        <v>0.90647</v>
      </c>
    </row>
    <row r="98" spans="1:7" x14ac:dyDescent="0.25">
      <c r="A98" s="1"/>
      <c r="B98" s="1"/>
      <c r="C98" s="1" t="s">
        <v>94</v>
      </c>
      <c r="D98" s="1"/>
      <c r="E98" s="3">
        <v>0</v>
      </c>
      <c r="F98" s="3">
        <v>0</v>
      </c>
      <c r="G98" s="4">
        <f t="shared" si="7"/>
        <v>0</v>
      </c>
    </row>
    <row r="99" spans="1:7" x14ac:dyDescent="0.25">
      <c r="A99" s="1"/>
      <c r="B99" s="1"/>
      <c r="C99" s="1" t="s">
        <v>95</v>
      </c>
      <c r="D99" s="1"/>
      <c r="E99" s="3"/>
      <c r="F99" s="3"/>
      <c r="G99" s="4"/>
    </row>
    <row r="100" spans="1:7" x14ac:dyDescent="0.25">
      <c r="A100" s="1"/>
      <c r="B100" s="1"/>
      <c r="C100" s="1"/>
      <c r="D100" s="1" t="s">
        <v>96</v>
      </c>
      <c r="E100" s="3">
        <v>969</v>
      </c>
      <c r="F100" s="3">
        <v>1000</v>
      </c>
      <c r="G100" s="4">
        <f t="shared" ref="G100:G109" si="8">ROUND(IF(F100=0, IF(E100=0, 0, 1), E100/F100),5)</f>
        <v>0.96899999999999997</v>
      </c>
    </row>
    <row r="101" spans="1:7" x14ac:dyDescent="0.25">
      <c r="A101" s="1"/>
      <c r="B101" s="1"/>
      <c r="C101" s="1"/>
      <c r="D101" s="1" t="s">
        <v>97</v>
      </c>
      <c r="E101" s="3">
        <v>1753</v>
      </c>
      <c r="F101" s="3">
        <v>3000</v>
      </c>
      <c r="G101" s="4">
        <f t="shared" si="8"/>
        <v>0.58433000000000002</v>
      </c>
    </row>
    <row r="102" spans="1:7" x14ac:dyDescent="0.25">
      <c r="A102" s="1"/>
      <c r="B102" s="1"/>
      <c r="C102" s="1"/>
      <c r="D102" s="1" t="s">
        <v>98</v>
      </c>
      <c r="E102" s="3">
        <v>275</v>
      </c>
      <c r="F102" s="3">
        <v>3000</v>
      </c>
      <c r="G102" s="4">
        <f t="shared" si="8"/>
        <v>9.1670000000000001E-2</v>
      </c>
    </row>
    <row r="103" spans="1:7" x14ac:dyDescent="0.25">
      <c r="A103" s="1"/>
      <c r="B103" s="1"/>
      <c r="C103" s="1"/>
      <c r="D103" s="1" t="s">
        <v>99</v>
      </c>
      <c r="E103" s="3">
        <v>0</v>
      </c>
      <c r="F103" s="3">
        <v>0</v>
      </c>
      <c r="G103" s="4">
        <f t="shared" si="8"/>
        <v>0</v>
      </c>
    </row>
    <row r="104" spans="1:7" x14ac:dyDescent="0.25">
      <c r="A104" s="1"/>
      <c r="B104" s="1"/>
      <c r="C104" s="1"/>
      <c r="D104" s="1" t="s">
        <v>100</v>
      </c>
      <c r="E104" s="3">
        <v>550</v>
      </c>
      <c r="F104" s="3">
        <v>600</v>
      </c>
      <c r="G104" s="4">
        <f t="shared" si="8"/>
        <v>0.91666999999999998</v>
      </c>
    </row>
    <row r="105" spans="1:7" x14ac:dyDescent="0.25">
      <c r="A105" s="1"/>
      <c r="B105" s="1"/>
      <c r="C105" s="1"/>
      <c r="D105" s="1" t="s">
        <v>101</v>
      </c>
      <c r="E105" s="3">
        <v>31000</v>
      </c>
      <c r="F105" s="3">
        <v>35000</v>
      </c>
      <c r="G105" s="4">
        <f t="shared" si="8"/>
        <v>0.88571</v>
      </c>
    </row>
    <row r="106" spans="1:7" ht="15.75" thickBot="1" x14ac:dyDescent="0.3">
      <c r="A106" s="1"/>
      <c r="B106" s="1"/>
      <c r="C106" s="1"/>
      <c r="D106" s="1" t="s">
        <v>102</v>
      </c>
      <c r="E106" s="5">
        <v>0</v>
      </c>
      <c r="F106" s="5">
        <v>0</v>
      </c>
      <c r="G106" s="6">
        <f t="shared" si="8"/>
        <v>0</v>
      </c>
    </row>
    <row r="107" spans="1:7" x14ac:dyDescent="0.25">
      <c r="A107" s="1"/>
      <c r="B107" s="1"/>
      <c r="C107" s="1" t="s">
        <v>103</v>
      </c>
      <c r="D107" s="1"/>
      <c r="E107" s="3">
        <f>ROUND(SUM(E99:E106),5)</f>
        <v>34547</v>
      </c>
      <c r="F107" s="3">
        <f>ROUND(SUM(F99:F106),5)</f>
        <v>42600</v>
      </c>
      <c r="G107" s="4">
        <f t="shared" si="8"/>
        <v>0.81096000000000001</v>
      </c>
    </row>
    <row r="108" spans="1:7" ht="15.75" thickBot="1" x14ac:dyDescent="0.3">
      <c r="A108" s="1"/>
      <c r="B108" s="1"/>
      <c r="C108" s="1" t="s">
        <v>104</v>
      </c>
      <c r="D108" s="1"/>
      <c r="E108" s="5">
        <v>0</v>
      </c>
      <c r="F108" s="5">
        <v>0</v>
      </c>
      <c r="G108" s="6">
        <f t="shared" si="8"/>
        <v>0</v>
      </c>
    </row>
    <row r="109" spans="1:7" x14ac:dyDescent="0.25">
      <c r="A109" s="1"/>
      <c r="B109" s="1" t="s">
        <v>105</v>
      </c>
      <c r="C109" s="1"/>
      <c r="D109" s="1"/>
      <c r="E109" s="3">
        <f>ROUND(E90+SUM(E97:E98)+SUM(E107:E108),5)</f>
        <v>79439</v>
      </c>
      <c r="F109" s="3">
        <f>ROUND(F90+SUM(F97:F98)+SUM(F107:F108),5)</f>
        <v>92124</v>
      </c>
      <c r="G109" s="4">
        <f t="shared" si="8"/>
        <v>0.86231000000000002</v>
      </c>
    </row>
    <row r="110" spans="1:7" x14ac:dyDescent="0.25">
      <c r="A110" s="1"/>
      <c r="B110" s="1" t="s">
        <v>106</v>
      </c>
      <c r="C110" s="1"/>
      <c r="D110" s="1"/>
      <c r="E110" s="3"/>
      <c r="F110" s="3"/>
      <c r="G110" s="4"/>
    </row>
    <row r="111" spans="1:7" x14ac:dyDescent="0.25">
      <c r="A111" s="1"/>
      <c r="B111" s="1"/>
      <c r="C111" s="1" t="s">
        <v>107</v>
      </c>
      <c r="D111" s="1"/>
      <c r="E111" s="3"/>
      <c r="F111" s="3"/>
      <c r="G111" s="4"/>
    </row>
    <row r="112" spans="1:7" x14ac:dyDescent="0.25">
      <c r="A112" s="1"/>
      <c r="B112" s="1"/>
      <c r="C112" s="1"/>
      <c r="D112" s="1" t="s">
        <v>108</v>
      </c>
      <c r="E112" s="3">
        <v>0</v>
      </c>
      <c r="F112" s="3">
        <v>0</v>
      </c>
      <c r="G112" s="4">
        <f t="shared" ref="G112:G117" si="9">ROUND(IF(F112=0, IF(E112=0, 0, 1), E112/F112),5)</f>
        <v>0</v>
      </c>
    </row>
    <row r="113" spans="1:8" x14ac:dyDescent="0.25">
      <c r="A113" s="1"/>
      <c r="B113" s="1"/>
      <c r="C113" s="1"/>
      <c r="D113" s="1" t="s">
        <v>109</v>
      </c>
      <c r="E113" s="3">
        <v>0</v>
      </c>
      <c r="F113" s="3">
        <v>8281</v>
      </c>
      <c r="G113" s="4">
        <f t="shared" si="9"/>
        <v>0</v>
      </c>
    </row>
    <row r="114" spans="1:8" x14ac:dyDescent="0.25">
      <c r="A114" s="1"/>
      <c r="B114" s="1"/>
      <c r="C114" s="1"/>
      <c r="D114" s="1" t="s">
        <v>110</v>
      </c>
      <c r="E114" s="3">
        <v>0</v>
      </c>
      <c r="F114" s="3">
        <v>0</v>
      </c>
      <c r="G114" s="4">
        <f t="shared" si="9"/>
        <v>0</v>
      </c>
    </row>
    <row r="115" spans="1:8" ht="15.75" thickBot="1" x14ac:dyDescent="0.3">
      <c r="A115" s="1"/>
      <c r="B115" s="1"/>
      <c r="C115" s="1"/>
      <c r="D115" s="1" t="s">
        <v>111</v>
      </c>
      <c r="E115" s="5">
        <v>0</v>
      </c>
      <c r="F115" s="5">
        <v>0</v>
      </c>
      <c r="G115" s="6">
        <f t="shared" si="9"/>
        <v>0</v>
      </c>
    </row>
    <row r="116" spans="1:8" x14ac:dyDescent="0.25">
      <c r="A116" s="1"/>
      <c r="B116" s="1"/>
      <c r="C116" s="1" t="s">
        <v>112</v>
      </c>
      <c r="D116" s="1"/>
      <c r="E116" s="3">
        <f>ROUND(SUM(E111:E115),5)</f>
        <v>0</v>
      </c>
      <c r="F116" s="3">
        <f>ROUND(SUM(F111:F115),5)</f>
        <v>8281</v>
      </c>
      <c r="G116" s="4">
        <f t="shared" si="9"/>
        <v>0</v>
      </c>
    </row>
    <row r="117" spans="1:8" x14ac:dyDescent="0.25">
      <c r="A117" s="1"/>
      <c r="B117" s="1"/>
      <c r="C117" s="1" t="s">
        <v>113</v>
      </c>
      <c r="D117" s="1"/>
      <c r="E117" s="3">
        <v>0</v>
      </c>
      <c r="F117" s="3">
        <v>0</v>
      </c>
      <c r="G117" s="4">
        <f t="shared" si="9"/>
        <v>0</v>
      </c>
    </row>
    <row r="118" spans="1:8" x14ac:dyDescent="0.25">
      <c r="A118" s="1"/>
      <c r="B118" s="1"/>
      <c r="C118" s="1" t="s">
        <v>114</v>
      </c>
      <c r="D118" s="1"/>
      <c r="E118" s="3"/>
      <c r="F118" s="3"/>
      <c r="G118" s="4"/>
    </row>
    <row r="119" spans="1:8" x14ac:dyDescent="0.25">
      <c r="A119" s="1"/>
      <c r="B119" s="1"/>
      <c r="C119" s="1"/>
      <c r="D119" s="1" t="s">
        <v>115</v>
      </c>
      <c r="E119" s="3">
        <v>4</v>
      </c>
      <c r="F119" s="3">
        <v>100</v>
      </c>
      <c r="G119" s="4">
        <f t="shared" ref="G119:G130" si="10">ROUND(IF(F119=0, IF(E119=0, 0, 1), E119/F119),5)</f>
        <v>0.04</v>
      </c>
    </row>
    <row r="120" spans="1:8" x14ac:dyDescent="0.25">
      <c r="A120" s="1"/>
      <c r="B120" s="1"/>
      <c r="C120" s="1"/>
      <c r="D120" s="1" t="s">
        <v>116</v>
      </c>
      <c r="E120" s="3">
        <v>0</v>
      </c>
      <c r="F120" s="3">
        <v>0</v>
      </c>
      <c r="G120" s="4">
        <f t="shared" si="10"/>
        <v>0</v>
      </c>
    </row>
    <row r="121" spans="1:8" ht="23.25" x14ac:dyDescent="0.25">
      <c r="A121" s="1"/>
      <c r="B121" s="1"/>
      <c r="C121" s="1"/>
      <c r="D121" s="1" t="s">
        <v>117</v>
      </c>
      <c r="E121" s="3">
        <v>850</v>
      </c>
      <c r="F121" s="3">
        <v>900</v>
      </c>
      <c r="G121" s="4">
        <f t="shared" si="10"/>
        <v>0.94443999999999995</v>
      </c>
      <c r="H121" s="19" t="s">
        <v>447</v>
      </c>
    </row>
    <row r="122" spans="1:8" x14ac:dyDescent="0.25">
      <c r="A122" s="1"/>
      <c r="B122" s="1"/>
      <c r="C122" s="1"/>
      <c r="D122" s="1" t="s">
        <v>118</v>
      </c>
      <c r="E122" s="3">
        <v>25</v>
      </c>
      <c r="F122" s="3">
        <v>100</v>
      </c>
      <c r="G122" s="4">
        <f t="shared" si="10"/>
        <v>0.25</v>
      </c>
    </row>
    <row r="123" spans="1:8" ht="23.25" x14ac:dyDescent="0.25">
      <c r="A123" s="1"/>
      <c r="B123" s="1"/>
      <c r="C123" s="1"/>
      <c r="D123" s="1" t="s">
        <v>119</v>
      </c>
      <c r="E123" s="3">
        <v>750</v>
      </c>
      <c r="F123" s="3">
        <v>0</v>
      </c>
      <c r="G123" s="4">
        <f t="shared" si="10"/>
        <v>1</v>
      </c>
      <c r="H123" s="19" t="s">
        <v>448</v>
      </c>
    </row>
    <row r="124" spans="1:8" ht="57" x14ac:dyDescent="0.25">
      <c r="A124" s="1"/>
      <c r="B124" s="1"/>
      <c r="C124" s="1"/>
      <c r="D124" s="1" t="s">
        <v>120</v>
      </c>
      <c r="E124" s="3">
        <v>923</v>
      </c>
      <c r="F124" s="3">
        <v>1000</v>
      </c>
      <c r="G124" s="4">
        <f t="shared" si="10"/>
        <v>0.92300000000000004</v>
      </c>
      <c r="H124" s="19" t="s">
        <v>449</v>
      </c>
    </row>
    <row r="125" spans="1:8" x14ac:dyDescent="0.25">
      <c r="A125" s="1"/>
      <c r="B125" s="1"/>
      <c r="C125" s="1"/>
      <c r="D125" s="1" t="s">
        <v>121</v>
      </c>
      <c r="E125" s="3">
        <v>0</v>
      </c>
      <c r="F125" s="3">
        <v>0</v>
      </c>
      <c r="G125" s="4">
        <f t="shared" si="10"/>
        <v>0</v>
      </c>
    </row>
    <row r="126" spans="1:8" x14ac:dyDescent="0.25">
      <c r="A126" s="1"/>
      <c r="B126" s="1"/>
      <c r="C126" s="1"/>
      <c r="D126" s="1" t="s">
        <v>122</v>
      </c>
      <c r="E126" s="3">
        <v>39</v>
      </c>
      <c r="F126" s="3">
        <v>150</v>
      </c>
      <c r="G126" s="4">
        <f t="shared" si="10"/>
        <v>0.26</v>
      </c>
    </row>
    <row r="127" spans="1:8" ht="15.75" thickBot="1" x14ac:dyDescent="0.3">
      <c r="A127" s="1"/>
      <c r="B127" s="1"/>
      <c r="C127" s="1"/>
      <c r="D127" s="1" t="s">
        <v>123</v>
      </c>
      <c r="E127" s="5">
        <v>0</v>
      </c>
      <c r="F127" s="5">
        <v>0</v>
      </c>
      <c r="G127" s="6">
        <f t="shared" si="10"/>
        <v>0</v>
      </c>
    </row>
    <row r="128" spans="1:8" x14ac:dyDescent="0.25">
      <c r="A128" s="1"/>
      <c r="B128" s="1"/>
      <c r="C128" s="1" t="s">
        <v>124</v>
      </c>
      <c r="D128" s="1"/>
      <c r="E128" s="3">
        <f>ROUND(SUM(E118:E127),5)</f>
        <v>2591</v>
      </c>
      <c r="F128" s="3">
        <f>ROUND(SUM(F118:F127),5)</f>
        <v>2250</v>
      </c>
      <c r="G128" s="4">
        <f t="shared" si="10"/>
        <v>1.1515599999999999</v>
      </c>
    </row>
    <row r="129" spans="1:7" ht="15.75" thickBot="1" x14ac:dyDescent="0.3">
      <c r="A129" s="1"/>
      <c r="B129" s="1"/>
      <c r="C129" s="1" t="s">
        <v>125</v>
      </c>
      <c r="D129" s="1"/>
      <c r="E129" s="5">
        <v>0</v>
      </c>
      <c r="F129" s="5">
        <v>0</v>
      </c>
      <c r="G129" s="6">
        <f t="shared" si="10"/>
        <v>0</v>
      </c>
    </row>
    <row r="130" spans="1:7" x14ac:dyDescent="0.25">
      <c r="A130" s="1"/>
      <c r="B130" s="1" t="s">
        <v>126</v>
      </c>
      <c r="C130" s="1"/>
      <c r="D130" s="1"/>
      <c r="E130" s="3">
        <f>ROUND(E110+SUM(E116:E117)+SUM(E128:E129),5)</f>
        <v>2591</v>
      </c>
      <c r="F130" s="3">
        <f>ROUND(F110+SUM(F116:F117)+SUM(F128:F129),5)</f>
        <v>10531</v>
      </c>
      <c r="G130" s="4">
        <f t="shared" si="10"/>
        <v>0.24604000000000001</v>
      </c>
    </row>
    <row r="131" spans="1:7" x14ac:dyDescent="0.25">
      <c r="A131" s="1"/>
      <c r="B131" s="1" t="s">
        <v>127</v>
      </c>
      <c r="C131" s="1"/>
      <c r="D131" s="1"/>
      <c r="E131" s="3"/>
      <c r="F131" s="3"/>
      <c r="G131" s="4"/>
    </row>
    <row r="132" spans="1:7" x14ac:dyDescent="0.25">
      <c r="A132" s="1"/>
      <c r="B132" s="1"/>
      <c r="C132" s="1" t="s">
        <v>128</v>
      </c>
      <c r="D132" s="1"/>
      <c r="E132" s="3"/>
      <c r="F132" s="3"/>
      <c r="G132" s="4"/>
    </row>
    <row r="133" spans="1:7" x14ac:dyDescent="0.25">
      <c r="A133" s="1"/>
      <c r="B133" s="1"/>
      <c r="C133" s="1"/>
      <c r="D133" s="1" t="s">
        <v>129</v>
      </c>
      <c r="E133" s="3">
        <v>19831</v>
      </c>
      <c r="F133" s="3">
        <v>24911</v>
      </c>
      <c r="G133" s="4">
        <f t="shared" ref="G133:G139" si="11">ROUND(IF(F133=0, IF(E133=0, 0, 1), E133/F133),5)</f>
        <v>0.79607000000000006</v>
      </c>
    </row>
    <row r="134" spans="1:7" x14ac:dyDescent="0.25">
      <c r="A134" s="1"/>
      <c r="B134" s="1"/>
      <c r="C134" s="1"/>
      <c r="D134" s="1" t="s">
        <v>130</v>
      </c>
      <c r="E134" s="3">
        <v>0</v>
      </c>
      <c r="F134" s="3">
        <v>9024</v>
      </c>
      <c r="G134" s="4">
        <f t="shared" si="11"/>
        <v>0</v>
      </c>
    </row>
    <row r="135" spans="1:7" x14ac:dyDescent="0.25">
      <c r="A135" s="1"/>
      <c r="B135" s="1"/>
      <c r="C135" s="1"/>
      <c r="D135" s="1" t="s">
        <v>131</v>
      </c>
      <c r="E135" s="3">
        <v>334</v>
      </c>
      <c r="F135" s="3">
        <v>334</v>
      </c>
      <c r="G135" s="4">
        <f t="shared" si="11"/>
        <v>1</v>
      </c>
    </row>
    <row r="136" spans="1:7" x14ac:dyDescent="0.25">
      <c r="A136" s="1"/>
      <c r="B136" s="1"/>
      <c r="C136" s="1"/>
      <c r="D136" s="1" t="s">
        <v>132</v>
      </c>
      <c r="E136" s="3">
        <v>0</v>
      </c>
      <c r="F136" s="3">
        <v>0</v>
      </c>
      <c r="G136" s="4">
        <f t="shared" si="11"/>
        <v>0</v>
      </c>
    </row>
    <row r="137" spans="1:7" ht="15.75" thickBot="1" x14ac:dyDescent="0.3">
      <c r="A137" s="1"/>
      <c r="B137" s="1"/>
      <c r="C137" s="1"/>
      <c r="D137" s="1" t="s">
        <v>133</v>
      </c>
      <c r="E137" s="5">
        <v>0</v>
      </c>
      <c r="F137" s="5">
        <v>0</v>
      </c>
      <c r="G137" s="6">
        <f t="shared" si="11"/>
        <v>0</v>
      </c>
    </row>
    <row r="138" spans="1:7" x14ac:dyDescent="0.25">
      <c r="A138" s="1"/>
      <c r="B138" s="1"/>
      <c r="C138" s="1" t="s">
        <v>134</v>
      </c>
      <c r="D138" s="1"/>
      <c r="E138" s="3">
        <f>ROUND(SUM(E132:E137),5)</f>
        <v>20165</v>
      </c>
      <c r="F138" s="3">
        <f>ROUND(SUM(F132:F137),5)</f>
        <v>34269</v>
      </c>
      <c r="G138" s="4">
        <f t="shared" si="11"/>
        <v>0.58843000000000001</v>
      </c>
    </row>
    <row r="139" spans="1:7" x14ac:dyDescent="0.25">
      <c r="A139" s="1"/>
      <c r="B139" s="1"/>
      <c r="C139" s="1" t="s">
        <v>135</v>
      </c>
      <c r="D139" s="1"/>
      <c r="E139" s="3">
        <v>0</v>
      </c>
      <c r="F139" s="3">
        <v>0</v>
      </c>
      <c r="G139" s="4">
        <f t="shared" si="11"/>
        <v>0</v>
      </c>
    </row>
    <row r="140" spans="1:7" x14ac:dyDescent="0.25">
      <c r="A140" s="1"/>
      <c r="B140" s="1"/>
      <c r="C140" s="1" t="s">
        <v>136</v>
      </c>
      <c r="D140" s="1"/>
      <c r="E140" s="3"/>
      <c r="F140" s="3"/>
      <c r="G140" s="4"/>
    </row>
    <row r="141" spans="1:7" x14ac:dyDescent="0.25">
      <c r="A141" s="1"/>
      <c r="B141" s="1"/>
      <c r="C141" s="1"/>
      <c r="D141" s="1" t="s">
        <v>137</v>
      </c>
      <c r="E141" s="3">
        <v>733</v>
      </c>
      <c r="F141" s="3">
        <v>800</v>
      </c>
      <c r="G141" s="4">
        <f t="shared" ref="G141:G147" si="12">ROUND(IF(F141=0, IF(E141=0, 0, 1), E141/F141),5)</f>
        <v>0.91625000000000001</v>
      </c>
    </row>
    <row r="142" spans="1:7" x14ac:dyDescent="0.25">
      <c r="A142" s="1"/>
      <c r="B142" s="1"/>
      <c r="C142" s="1"/>
      <c r="D142" s="1" t="s">
        <v>138</v>
      </c>
      <c r="E142" s="3">
        <v>1524</v>
      </c>
      <c r="F142" s="3">
        <v>2000</v>
      </c>
      <c r="G142" s="4">
        <f t="shared" si="12"/>
        <v>0.76200000000000001</v>
      </c>
    </row>
    <row r="143" spans="1:7" x14ac:dyDescent="0.25">
      <c r="A143" s="1"/>
      <c r="B143" s="1"/>
      <c r="C143" s="1"/>
      <c r="D143" s="1" t="s">
        <v>139</v>
      </c>
      <c r="E143" s="3">
        <v>0</v>
      </c>
      <c r="F143" s="3">
        <v>0</v>
      </c>
      <c r="G143" s="4">
        <f t="shared" si="12"/>
        <v>0</v>
      </c>
    </row>
    <row r="144" spans="1:7" ht="15.75" thickBot="1" x14ac:dyDescent="0.3">
      <c r="A144" s="1"/>
      <c r="B144" s="1"/>
      <c r="C144" s="1"/>
      <c r="D144" s="1" t="s">
        <v>140</v>
      </c>
      <c r="E144" s="5">
        <v>0</v>
      </c>
      <c r="F144" s="5">
        <v>600</v>
      </c>
      <c r="G144" s="6">
        <f t="shared" si="12"/>
        <v>0</v>
      </c>
    </row>
    <row r="145" spans="1:7" x14ac:dyDescent="0.25">
      <c r="A145" s="1"/>
      <c r="B145" s="1"/>
      <c r="C145" s="1" t="s">
        <v>141</v>
      </c>
      <c r="D145" s="1"/>
      <c r="E145" s="3">
        <f>ROUND(SUM(E140:E144),5)</f>
        <v>2257</v>
      </c>
      <c r="F145" s="3">
        <f>ROUND(SUM(F140:F144),5)</f>
        <v>3400</v>
      </c>
      <c r="G145" s="4">
        <f t="shared" si="12"/>
        <v>0.66381999999999997</v>
      </c>
    </row>
    <row r="146" spans="1:7" ht="15.75" thickBot="1" x14ac:dyDescent="0.3">
      <c r="A146" s="1"/>
      <c r="B146" s="1"/>
      <c r="C146" s="1" t="s">
        <v>142</v>
      </c>
      <c r="D146" s="1"/>
      <c r="E146" s="5">
        <v>0</v>
      </c>
      <c r="F146" s="5">
        <v>0</v>
      </c>
      <c r="G146" s="6">
        <f t="shared" si="12"/>
        <v>0</v>
      </c>
    </row>
    <row r="147" spans="1:7" x14ac:dyDescent="0.25">
      <c r="A147" s="1"/>
      <c r="B147" s="1" t="s">
        <v>143</v>
      </c>
      <c r="C147" s="1"/>
      <c r="D147" s="1"/>
      <c r="E147" s="3">
        <f>ROUND(E131+SUM(E138:E139)+SUM(E145:E146),5)</f>
        <v>22422</v>
      </c>
      <c r="F147" s="3">
        <f>ROUND(F131+SUM(F138:F139)+SUM(F145:F146),5)</f>
        <v>37669</v>
      </c>
      <c r="G147" s="4">
        <f t="shared" si="12"/>
        <v>0.59523999999999999</v>
      </c>
    </row>
    <row r="148" spans="1:7" x14ac:dyDescent="0.25">
      <c r="A148" s="1"/>
      <c r="B148" s="1" t="s">
        <v>144</v>
      </c>
      <c r="C148" s="1"/>
      <c r="D148" s="1"/>
      <c r="E148" s="3"/>
      <c r="F148" s="3"/>
      <c r="G148" s="4"/>
    </row>
    <row r="149" spans="1:7" x14ac:dyDescent="0.25">
      <c r="A149" s="1"/>
      <c r="B149" s="1"/>
      <c r="C149" s="1" t="s">
        <v>145</v>
      </c>
      <c r="D149" s="1"/>
      <c r="E149" s="3">
        <v>13063</v>
      </c>
      <c r="F149" s="3">
        <v>14152</v>
      </c>
      <c r="G149" s="4">
        <f>ROUND(IF(F149=0, IF(E149=0, 0, 1), E149/F149),5)</f>
        <v>0.92305000000000004</v>
      </c>
    </row>
    <row r="150" spans="1:7" x14ac:dyDescent="0.25">
      <c r="A150" s="1"/>
      <c r="B150" s="1"/>
      <c r="C150" s="1" t="s">
        <v>146</v>
      </c>
      <c r="D150" s="1"/>
      <c r="E150" s="3">
        <v>0</v>
      </c>
      <c r="F150" s="3">
        <v>0</v>
      </c>
      <c r="G150" s="4">
        <f>ROUND(IF(F150=0, IF(E150=0, 0, 1), E150/F150),5)</f>
        <v>0</v>
      </c>
    </row>
    <row r="151" spans="1:7" x14ac:dyDescent="0.25">
      <c r="A151" s="1"/>
      <c r="B151" s="1"/>
      <c r="C151" s="1" t="s">
        <v>147</v>
      </c>
      <c r="D151" s="1"/>
      <c r="E151" s="3"/>
      <c r="F151" s="3"/>
      <c r="G151" s="4"/>
    </row>
    <row r="152" spans="1:7" x14ac:dyDescent="0.25">
      <c r="A152" s="1"/>
      <c r="B152" s="1"/>
      <c r="C152" s="1"/>
      <c r="D152" s="1" t="s">
        <v>148</v>
      </c>
      <c r="E152" s="3">
        <v>0</v>
      </c>
      <c r="F152" s="3">
        <v>800</v>
      </c>
      <c r="G152" s="4">
        <f t="shared" ref="G152:G160" si="13">ROUND(IF(F152=0, IF(E152=0, 0, 1), E152/F152),5)</f>
        <v>0</v>
      </c>
    </row>
    <row r="153" spans="1:7" x14ac:dyDescent="0.25">
      <c r="A153" s="1"/>
      <c r="B153" s="1"/>
      <c r="C153" s="1"/>
      <c r="D153" s="1" t="s">
        <v>149</v>
      </c>
      <c r="E153" s="3">
        <v>0</v>
      </c>
      <c r="F153" s="3">
        <v>500</v>
      </c>
      <c r="G153" s="4">
        <f t="shared" si="13"/>
        <v>0</v>
      </c>
    </row>
    <row r="154" spans="1:7" x14ac:dyDescent="0.25">
      <c r="A154" s="1"/>
      <c r="B154" s="1"/>
      <c r="C154" s="1"/>
      <c r="D154" s="1" t="s">
        <v>150</v>
      </c>
      <c r="E154" s="3">
        <v>0</v>
      </c>
      <c r="F154" s="3">
        <v>3000</v>
      </c>
      <c r="G154" s="4">
        <f t="shared" si="13"/>
        <v>0</v>
      </c>
    </row>
    <row r="155" spans="1:7" x14ac:dyDescent="0.25">
      <c r="A155" s="1"/>
      <c r="B155" s="1"/>
      <c r="C155" s="1"/>
      <c r="D155" s="1" t="s">
        <v>151</v>
      </c>
      <c r="E155" s="3">
        <v>395</v>
      </c>
      <c r="F155" s="3">
        <v>800</v>
      </c>
      <c r="G155" s="4">
        <f t="shared" si="13"/>
        <v>0.49375000000000002</v>
      </c>
    </row>
    <row r="156" spans="1:7" x14ac:dyDescent="0.25">
      <c r="A156" s="1"/>
      <c r="B156" s="1"/>
      <c r="C156" s="1"/>
      <c r="D156" s="1" t="s">
        <v>152</v>
      </c>
      <c r="E156" s="3">
        <v>134</v>
      </c>
      <c r="F156" s="3">
        <v>400</v>
      </c>
      <c r="G156" s="4">
        <f t="shared" si="13"/>
        <v>0.33500000000000002</v>
      </c>
    </row>
    <row r="157" spans="1:7" x14ac:dyDescent="0.25">
      <c r="A157" s="1"/>
      <c r="B157" s="1"/>
      <c r="C157" s="1"/>
      <c r="D157" s="1" t="s">
        <v>153</v>
      </c>
      <c r="E157" s="3">
        <v>825</v>
      </c>
      <c r="F157" s="3">
        <v>10000</v>
      </c>
      <c r="G157" s="4">
        <f t="shared" si="13"/>
        <v>8.2500000000000004E-2</v>
      </c>
    </row>
    <row r="158" spans="1:7" ht="15.75" thickBot="1" x14ac:dyDescent="0.3">
      <c r="A158" s="1"/>
      <c r="B158" s="1"/>
      <c r="C158" s="1"/>
      <c r="D158" s="1" t="s">
        <v>154</v>
      </c>
      <c r="E158" s="3">
        <v>0</v>
      </c>
      <c r="F158" s="3">
        <v>600</v>
      </c>
      <c r="G158" s="4">
        <f t="shared" si="13"/>
        <v>0</v>
      </c>
    </row>
    <row r="159" spans="1:7" ht="15.75" thickBot="1" x14ac:dyDescent="0.3">
      <c r="A159" s="1"/>
      <c r="B159" s="1"/>
      <c r="C159" s="1" t="s">
        <v>155</v>
      </c>
      <c r="D159" s="1"/>
      <c r="E159" s="7">
        <f>ROUND(SUM(E151:E158),5)</f>
        <v>1354</v>
      </c>
      <c r="F159" s="7">
        <f>ROUND(SUM(F151:F158),5)</f>
        <v>16100</v>
      </c>
      <c r="G159" s="8">
        <f t="shared" si="13"/>
        <v>8.4099999999999994E-2</v>
      </c>
    </row>
    <row r="160" spans="1:7" x14ac:dyDescent="0.25">
      <c r="A160" s="1"/>
      <c r="B160" s="1" t="s">
        <v>156</v>
      </c>
      <c r="C160" s="1"/>
      <c r="D160" s="1"/>
      <c r="E160" s="3">
        <f>ROUND(SUM(E148:E150)+E159,5)</f>
        <v>14417</v>
      </c>
      <c r="F160" s="3">
        <f>ROUND(SUM(F148:F150)+F159,5)</f>
        <v>30252</v>
      </c>
      <c r="G160" s="4">
        <f t="shared" si="13"/>
        <v>0.47655999999999998</v>
      </c>
    </row>
    <row r="161" spans="1:8" x14ac:dyDescent="0.25">
      <c r="A161" s="1"/>
      <c r="B161" s="1" t="s">
        <v>157</v>
      </c>
      <c r="C161" s="1"/>
      <c r="D161" s="1"/>
      <c r="E161" s="3"/>
      <c r="F161" s="3"/>
      <c r="G161" s="4"/>
    </row>
    <row r="162" spans="1:8" x14ac:dyDescent="0.25">
      <c r="A162" s="1"/>
      <c r="B162" s="1"/>
      <c r="C162" s="1" t="s">
        <v>158</v>
      </c>
      <c r="D162" s="1"/>
      <c r="E162" s="3">
        <v>293</v>
      </c>
      <c r="F162" s="3">
        <v>293</v>
      </c>
      <c r="G162" s="4">
        <f>ROUND(IF(F162=0, IF(E162=0, 0, 1), E162/F162),5)</f>
        <v>1</v>
      </c>
    </row>
    <row r="163" spans="1:8" x14ac:dyDescent="0.25">
      <c r="A163" s="1"/>
      <c r="B163" s="1"/>
      <c r="C163" s="1" t="s">
        <v>159</v>
      </c>
      <c r="D163" s="1"/>
      <c r="E163" s="3">
        <v>26450</v>
      </c>
      <c r="F163" s="3">
        <v>28997</v>
      </c>
      <c r="G163" s="4">
        <f>ROUND(IF(F163=0, IF(E163=0, 0, 1), E163/F163),5)</f>
        <v>0.91215999999999997</v>
      </c>
    </row>
    <row r="164" spans="1:8" x14ac:dyDescent="0.25">
      <c r="A164" s="1"/>
      <c r="B164" s="1"/>
      <c r="C164" s="1" t="s">
        <v>160</v>
      </c>
      <c r="D164" s="1"/>
      <c r="E164" s="3">
        <v>0</v>
      </c>
      <c r="F164" s="3">
        <v>0</v>
      </c>
      <c r="G164" s="4">
        <f>ROUND(IF(F164=0, IF(E164=0, 0, 1), E164/F164),5)</f>
        <v>0</v>
      </c>
    </row>
    <row r="165" spans="1:8" x14ac:dyDescent="0.25">
      <c r="A165" s="1"/>
      <c r="B165" s="1"/>
      <c r="C165" s="1" t="s">
        <v>161</v>
      </c>
      <c r="D165" s="1"/>
      <c r="E165" s="3"/>
      <c r="F165" s="3"/>
      <c r="G165" s="4"/>
    </row>
    <row r="166" spans="1:8" x14ac:dyDescent="0.25">
      <c r="A166" s="1"/>
      <c r="B166" s="1"/>
      <c r="C166" s="1"/>
      <c r="D166" s="1" t="s">
        <v>162</v>
      </c>
      <c r="E166" s="3">
        <v>525</v>
      </c>
      <c r="F166" s="3">
        <v>1000</v>
      </c>
      <c r="G166" s="4">
        <f t="shared" ref="G166:G174" si="14">ROUND(IF(F166=0, IF(E166=0, 0, 1), E166/F166),5)</f>
        <v>0.52500000000000002</v>
      </c>
    </row>
    <row r="167" spans="1:8" x14ac:dyDescent="0.25">
      <c r="A167" s="1"/>
      <c r="B167" s="1"/>
      <c r="C167" s="1"/>
      <c r="D167" s="1" t="s">
        <v>163</v>
      </c>
      <c r="E167" s="3">
        <v>0</v>
      </c>
      <c r="F167" s="3">
        <v>0</v>
      </c>
      <c r="G167" s="4">
        <f t="shared" si="14"/>
        <v>0</v>
      </c>
    </row>
    <row r="168" spans="1:8" x14ac:dyDescent="0.25">
      <c r="A168" s="1"/>
      <c r="B168" s="1"/>
      <c r="C168" s="1"/>
      <c r="D168" s="1" t="s">
        <v>164</v>
      </c>
      <c r="E168" s="3">
        <v>16964</v>
      </c>
      <c r="F168" s="3">
        <v>25000</v>
      </c>
      <c r="G168" s="4">
        <f t="shared" si="14"/>
        <v>0.67856000000000005</v>
      </c>
    </row>
    <row r="169" spans="1:8" x14ac:dyDescent="0.25">
      <c r="A169" s="1"/>
      <c r="B169" s="1"/>
      <c r="C169" s="1"/>
      <c r="D169" s="1" t="s">
        <v>165</v>
      </c>
      <c r="E169" s="3">
        <v>0</v>
      </c>
      <c r="F169" s="3">
        <v>0</v>
      </c>
      <c r="G169" s="4">
        <f t="shared" si="14"/>
        <v>0</v>
      </c>
    </row>
    <row r="170" spans="1:8" x14ac:dyDescent="0.25">
      <c r="A170" s="1"/>
      <c r="B170" s="1"/>
      <c r="C170" s="1"/>
      <c r="D170" s="1" t="s">
        <v>166</v>
      </c>
      <c r="E170" s="3">
        <v>0</v>
      </c>
      <c r="F170" s="3">
        <v>500</v>
      </c>
      <c r="G170" s="4">
        <f t="shared" si="14"/>
        <v>0</v>
      </c>
    </row>
    <row r="171" spans="1:8" ht="15.75" thickBot="1" x14ac:dyDescent="0.3">
      <c r="A171" s="1"/>
      <c r="B171" s="1"/>
      <c r="C171" s="1"/>
      <c r="D171" s="1" t="s">
        <v>167</v>
      </c>
      <c r="E171" s="3">
        <v>0</v>
      </c>
      <c r="F171" s="3">
        <v>0</v>
      </c>
      <c r="G171" s="4">
        <f t="shared" si="14"/>
        <v>0</v>
      </c>
    </row>
    <row r="172" spans="1:8" ht="15.75" thickBot="1" x14ac:dyDescent="0.3">
      <c r="A172" s="1"/>
      <c r="B172" s="1"/>
      <c r="C172" s="1" t="s">
        <v>168</v>
      </c>
      <c r="D172" s="1"/>
      <c r="E172" s="7">
        <f>ROUND(SUM(E165:E171),5)</f>
        <v>17489</v>
      </c>
      <c r="F172" s="7">
        <f>ROUND(SUM(F165:F171),5)</f>
        <v>26500</v>
      </c>
      <c r="G172" s="8">
        <f t="shared" si="14"/>
        <v>0.65995999999999999</v>
      </c>
    </row>
    <row r="173" spans="1:8" x14ac:dyDescent="0.25">
      <c r="A173" s="1"/>
      <c r="B173" s="1" t="s">
        <v>169</v>
      </c>
      <c r="C173" s="1"/>
      <c r="D173" s="1"/>
      <c r="E173" s="3">
        <f>ROUND(SUM(E161:E164)+E172,5)</f>
        <v>44232</v>
      </c>
      <c r="F173" s="3">
        <f>ROUND(SUM(F161:F164)+F172,5)</f>
        <v>55790</v>
      </c>
      <c r="G173" s="4">
        <f t="shared" si="14"/>
        <v>0.79283000000000003</v>
      </c>
    </row>
    <row r="174" spans="1:8" ht="23.25" x14ac:dyDescent="0.25">
      <c r="A174" s="1"/>
      <c r="B174" s="1" t="s">
        <v>170</v>
      </c>
      <c r="C174" s="1"/>
      <c r="D174" s="1"/>
      <c r="E174" s="3">
        <v>45801</v>
      </c>
      <c r="F174" s="3">
        <v>45000</v>
      </c>
      <c r="G174" s="4">
        <f t="shared" si="14"/>
        <v>1.0178</v>
      </c>
      <c r="H174" s="19" t="s">
        <v>450</v>
      </c>
    </row>
    <row r="175" spans="1:8" x14ac:dyDescent="0.25">
      <c r="A175" s="1"/>
      <c r="B175" s="1" t="s">
        <v>171</v>
      </c>
      <c r="C175" s="1"/>
      <c r="D175" s="1"/>
      <c r="E175" s="3"/>
      <c r="F175" s="3"/>
      <c r="G175" s="4"/>
    </row>
    <row r="176" spans="1:8" ht="15.75" thickBot="1" x14ac:dyDescent="0.3">
      <c r="A176" s="1"/>
      <c r="B176" s="1"/>
      <c r="C176" s="1" t="s">
        <v>172</v>
      </c>
      <c r="D176" s="1"/>
      <c r="E176" s="5">
        <v>2786</v>
      </c>
      <c r="F176" s="5">
        <v>5410</v>
      </c>
      <c r="G176" s="6">
        <f>ROUND(IF(F176=0, IF(E176=0, 0, 1), E176/F176),5)</f>
        <v>0.51497000000000004</v>
      </c>
    </row>
    <row r="177" spans="1:8" x14ac:dyDescent="0.25">
      <c r="A177" s="1"/>
      <c r="B177" s="1" t="s">
        <v>173</v>
      </c>
      <c r="C177" s="1"/>
      <c r="D177" s="1"/>
      <c r="E177" s="3">
        <f>ROUND(SUM(E175:E176),5)</f>
        <v>2786</v>
      </c>
      <c r="F177" s="3">
        <f>ROUND(SUM(F175:F176),5)</f>
        <v>5410</v>
      </c>
      <c r="G177" s="4">
        <f>ROUND(IF(F177=0, IF(E177=0, 0, 1), E177/F177),5)</f>
        <v>0.51497000000000004</v>
      </c>
    </row>
    <row r="178" spans="1:8" x14ac:dyDescent="0.25">
      <c r="A178" s="1"/>
      <c r="B178" s="1" t="s">
        <v>174</v>
      </c>
      <c r="C178" s="1"/>
      <c r="D178" s="1"/>
      <c r="E178" s="3"/>
      <c r="F178" s="3"/>
      <c r="G178" s="4"/>
    </row>
    <row r="179" spans="1:8" x14ac:dyDescent="0.25">
      <c r="A179" s="1"/>
      <c r="B179" s="1"/>
      <c r="C179" s="1" t="s">
        <v>175</v>
      </c>
      <c r="D179" s="1"/>
      <c r="E179" s="3"/>
      <c r="F179" s="3"/>
      <c r="G179" s="4"/>
    </row>
    <row r="180" spans="1:8" x14ac:dyDescent="0.25">
      <c r="A180" s="1"/>
      <c r="B180" s="1"/>
      <c r="C180" s="1"/>
      <c r="D180" s="1" t="s">
        <v>176</v>
      </c>
      <c r="E180" s="3">
        <v>0</v>
      </c>
      <c r="F180" s="3">
        <v>0</v>
      </c>
      <c r="G180" s="4">
        <f t="shared" ref="G180:G189" si="15">ROUND(IF(F180=0, IF(E180=0, 0, 1), E180/F180),5)</f>
        <v>0</v>
      </c>
    </row>
    <row r="181" spans="1:8" x14ac:dyDescent="0.25">
      <c r="A181" s="1"/>
      <c r="B181" s="1"/>
      <c r="C181" s="1"/>
      <c r="D181" s="1" t="s">
        <v>177</v>
      </c>
      <c r="E181" s="3">
        <v>33682</v>
      </c>
      <c r="F181" s="3">
        <v>35000</v>
      </c>
      <c r="G181" s="4">
        <f t="shared" si="15"/>
        <v>0.96233999999999997</v>
      </c>
    </row>
    <row r="182" spans="1:8" x14ac:dyDescent="0.25">
      <c r="A182" s="1"/>
      <c r="B182" s="1"/>
      <c r="C182" s="1"/>
      <c r="D182" s="1" t="s">
        <v>178</v>
      </c>
      <c r="E182" s="3">
        <v>13980</v>
      </c>
      <c r="F182" s="3">
        <v>15000</v>
      </c>
      <c r="G182" s="4">
        <f t="shared" si="15"/>
        <v>0.93200000000000005</v>
      </c>
    </row>
    <row r="183" spans="1:8" x14ac:dyDescent="0.25">
      <c r="A183" s="1"/>
      <c r="B183" s="1"/>
      <c r="C183" s="1"/>
      <c r="D183" s="1" t="s">
        <v>179</v>
      </c>
      <c r="E183" s="3">
        <v>10510</v>
      </c>
      <c r="F183" s="3">
        <v>230000</v>
      </c>
      <c r="G183" s="4">
        <f t="shared" si="15"/>
        <v>4.5699999999999998E-2</v>
      </c>
    </row>
    <row r="184" spans="1:8" x14ac:dyDescent="0.25">
      <c r="A184" s="1"/>
      <c r="B184" s="1"/>
      <c r="C184" s="1"/>
      <c r="D184" s="1" t="s">
        <v>180</v>
      </c>
      <c r="E184" s="3">
        <v>3901</v>
      </c>
      <c r="F184" s="3">
        <v>4400</v>
      </c>
      <c r="G184" s="4">
        <f t="shared" si="15"/>
        <v>0.88658999999999999</v>
      </c>
    </row>
    <row r="185" spans="1:8" x14ac:dyDescent="0.25">
      <c r="A185" s="1"/>
      <c r="B185" s="1"/>
      <c r="C185" s="1"/>
      <c r="D185" s="1" t="s">
        <v>181</v>
      </c>
      <c r="E185" s="3">
        <v>0</v>
      </c>
      <c r="F185" s="3">
        <v>0</v>
      </c>
      <c r="G185" s="4">
        <f t="shared" si="15"/>
        <v>0</v>
      </c>
    </row>
    <row r="186" spans="1:8" x14ac:dyDescent="0.25">
      <c r="A186" s="1"/>
      <c r="B186" s="1"/>
      <c r="C186" s="1"/>
      <c r="D186" s="1" t="s">
        <v>182</v>
      </c>
      <c r="E186" s="3">
        <v>2294</v>
      </c>
      <c r="F186" s="3">
        <v>5000</v>
      </c>
      <c r="G186" s="4">
        <f t="shared" si="15"/>
        <v>0.45879999999999999</v>
      </c>
    </row>
    <row r="187" spans="1:8" x14ac:dyDescent="0.25">
      <c r="A187" s="1"/>
      <c r="B187" s="1"/>
      <c r="C187" s="1"/>
      <c r="D187" s="1" t="s">
        <v>183</v>
      </c>
      <c r="E187" s="3">
        <v>8092</v>
      </c>
      <c r="F187" s="3">
        <v>10000</v>
      </c>
      <c r="G187" s="4">
        <f t="shared" si="15"/>
        <v>0.80920000000000003</v>
      </c>
    </row>
    <row r="188" spans="1:8" ht="15.75" thickBot="1" x14ac:dyDescent="0.3">
      <c r="A188" s="1"/>
      <c r="B188" s="1"/>
      <c r="C188" s="1"/>
      <c r="D188" s="1" t="s">
        <v>184</v>
      </c>
      <c r="E188" s="5">
        <v>363</v>
      </c>
      <c r="F188" s="5">
        <v>600</v>
      </c>
      <c r="G188" s="6">
        <f t="shared" si="15"/>
        <v>0.60499999999999998</v>
      </c>
    </row>
    <row r="189" spans="1:8" x14ac:dyDescent="0.25">
      <c r="A189" s="1"/>
      <c r="B189" s="1"/>
      <c r="C189" s="1" t="s">
        <v>185</v>
      </c>
      <c r="D189" s="1"/>
      <c r="E189" s="3">
        <f>ROUND(SUM(E179:E188),5)</f>
        <v>72822</v>
      </c>
      <c r="F189" s="3">
        <f>ROUND(SUM(F179:F188),5)</f>
        <v>300000</v>
      </c>
      <c r="G189" s="4">
        <f t="shared" si="15"/>
        <v>0.24274000000000001</v>
      </c>
    </row>
    <row r="190" spans="1:8" x14ac:dyDescent="0.25">
      <c r="A190" s="1"/>
      <c r="B190" s="1"/>
      <c r="C190" s="1" t="s">
        <v>186</v>
      </c>
      <c r="D190" s="1"/>
      <c r="E190" s="3"/>
      <c r="F190" s="3"/>
      <c r="G190" s="4"/>
    </row>
    <row r="191" spans="1:8" x14ac:dyDescent="0.25">
      <c r="A191" s="1"/>
      <c r="B191" s="1"/>
      <c r="C191" s="1"/>
      <c r="D191" s="1" t="s">
        <v>187</v>
      </c>
      <c r="E191" s="3">
        <v>29902</v>
      </c>
      <c r="F191" s="3">
        <v>38000</v>
      </c>
      <c r="G191" s="4">
        <f t="shared" ref="G191:G196" si="16">ROUND(IF(F191=0, IF(E191=0, 0, 1), E191/F191),5)</f>
        <v>0.78688999999999998</v>
      </c>
    </row>
    <row r="192" spans="1:8" ht="34.5" x14ac:dyDescent="0.25">
      <c r="A192" s="1"/>
      <c r="B192" s="1"/>
      <c r="C192" s="1"/>
      <c r="D192" s="1" t="s">
        <v>188</v>
      </c>
      <c r="E192" s="3">
        <v>20242</v>
      </c>
      <c r="F192" s="3">
        <v>17000</v>
      </c>
      <c r="G192" s="4">
        <f t="shared" si="16"/>
        <v>1.1907099999999999</v>
      </c>
      <c r="H192" s="19" t="s">
        <v>451</v>
      </c>
    </row>
    <row r="193" spans="1:8" ht="34.5" x14ac:dyDescent="0.25">
      <c r="A193" s="1"/>
      <c r="B193" s="1"/>
      <c r="C193" s="1"/>
      <c r="D193" s="1" t="s">
        <v>189</v>
      </c>
      <c r="E193" s="3">
        <v>32488</v>
      </c>
      <c r="F193" s="3">
        <v>30000</v>
      </c>
      <c r="G193" s="4">
        <f t="shared" si="16"/>
        <v>1.0829299999999999</v>
      </c>
      <c r="H193" s="19" t="s">
        <v>452</v>
      </c>
    </row>
    <row r="194" spans="1:8" x14ac:dyDescent="0.25">
      <c r="A194" s="1"/>
      <c r="B194" s="1"/>
      <c r="C194" s="1"/>
      <c r="D194" s="1" t="s">
        <v>190</v>
      </c>
      <c r="E194" s="3">
        <v>17577</v>
      </c>
      <c r="F194" s="3">
        <v>20000</v>
      </c>
      <c r="G194" s="4">
        <f t="shared" si="16"/>
        <v>0.87885000000000002</v>
      </c>
    </row>
    <row r="195" spans="1:8" ht="15.75" thickBot="1" x14ac:dyDescent="0.3">
      <c r="A195" s="1"/>
      <c r="B195" s="1"/>
      <c r="C195" s="1"/>
      <c r="D195" s="1" t="s">
        <v>191</v>
      </c>
      <c r="E195" s="5">
        <v>2400</v>
      </c>
      <c r="F195" s="5">
        <v>8000</v>
      </c>
      <c r="G195" s="6">
        <f t="shared" si="16"/>
        <v>0.3</v>
      </c>
    </row>
    <row r="196" spans="1:8" x14ac:dyDescent="0.25">
      <c r="A196" s="1"/>
      <c r="B196" s="1"/>
      <c r="C196" s="1" t="s">
        <v>192</v>
      </c>
      <c r="D196" s="1"/>
      <c r="E196" s="3">
        <f>ROUND(SUM(E190:E195),5)</f>
        <v>102609</v>
      </c>
      <c r="F196" s="3">
        <f>ROUND(SUM(F190:F195),5)</f>
        <v>113000</v>
      </c>
      <c r="G196" s="4">
        <f t="shared" si="16"/>
        <v>0.90803999999999996</v>
      </c>
    </row>
    <row r="197" spans="1:8" x14ac:dyDescent="0.25">
      <c r="A197" s="1"/>
      <c r="B197" s="1"/>
      <c r="C197" s="1" t="s">
        <v>193</v>
      </c>
      <c r="D197" s="1"/>
      <c r="E197" s="3"/>
      <c r="F197" s="3"/>
      <c r="G197" s="4"/>
    </row>
    <row r="198" spans="1:8" x14ac:dyDescent="0.25">
      <c r="A198" s="1"/>
      <c r="B198" s="1"/>
      <c r="C198" s="1"/>
      <c r="D198" s="1" t="s">
        <v>194</v>
      </c>
      <c r="E198" s="3">
        <v>3185</v>
      </c>
      <c r="F198" s="3">
        <v>4500</v>
      </c>
      <c r="G198" s="4">
        <f t="shared" ref="G198:G203" si="17">ROUND(IF(F198=0, IF(E198=0, 0, 1), E198/F198),5)</f>
        <v>0.70777999999999996</v>
      </c>
    </row>
    <row r="199" spans="1:8" x14ac:dyDescent="0.25">
      <c r="A199" s="1"/>
      <c r="B199" s="1"/>
      <c r="C199" s="1"/>
      <c r="D199" s="1" t="s">
        <v>195</v>
      </c>
      <c r="E199" s="3">
        <v>7380</v>
      </c>
      <c r="F199" s="3">
        <v>9000</v>
      </c>
      <c r="G199" s="4">
        <f t="shared" si="17"/>
        <v>0.82</v>
      </c>
    </row>
    <row r="200" spans="1:8" x14ac:dyDescent="0.25">
      <c r="A200" s="1"/>
      <c r="B200" s="1"/>
      <c r="C200" s="1"/>
      <c r="D200" s="1" t="s">
        <v>196</v>
      </c>
      <c r="E200" s="3">
        <v>44722</v>
      </c>
      <c r="F200" s="3">
        <v>150350</v>
      </c>
      <c r="G200" s="4">
        <f t="shared" si="17"/>
        <v>0.29744999999999999</v>
      </c>
    </row>
    <row r="201" spans="1:8" ht="15.75" thickBot="1" x14ac:dyDescent="0.3">
      <c r="A201" s="1"/>
      <c r="B201" s="1"/>
      <c r="C201" s="1"/>
      <c r="D201" s="1" t="s">
        <v>197</v>
      </c>
      <c r="E201" s="3">
        <v>0</v>
      </c>
      <c r="F201" s="3">
        <v>0</v>
      </c>
      <c r="G201" s="4">
        <f t="shared" si="17"/>
        <v>0</v>
      </c>
    </row>
    <row r="202" spans="1:8" ht="15.75" thickBot="1" x14ac:dyDescent="0.3">
      <c r="A202" s="1"/>
      <c r="B202" s="1"/>
      <c r="C202" s="1" t="s">
        <v>198</v>
      </c>
      <c r="D202" s="1"/>
      <c r="E202" s="7">
        <f>ROUND(SUM(E197:E201),5)</f>
        <v>55287</v>
      </c>
      <c r="F202" s="7">
        <f>ROUND(SUM(F197:F201),5)</f>
        <v>163850</v>
      </c>
      <c r="G202" s="8">
        <f t="shared" si="17"/>
        <v>0.33742</v>
      </c>
    </row>
    <row r="203" spans="1:8" x14ac:dyDescent="0.25">
      <c r="A203" s="1"/>
      <c r="B203" s="1" t="s">
        <v>199</v>
      </c>
      <c r="C203" s="1"/>
      <c r="D203" s="1"/>
      <c r="E203" s="3">
        <f>ROUND(E178+E189+E196+E202,5)</f>
        <v>230718</v>
      </c>
      <c r="F203" s="3">
        <f>ROUND(F178+F189+F196+F202,5)</f>
        <v>576850</v>
      </c>
      <c r="G203" s="4">
        <f t="shared" si="17"/>
        <v>0.39995999999999998</v>
      </c>
    </row>
    <row r="204" spans="1:8" x14ac:dyDescent="0.25">
      <c r="A204" s="1"/>
      <c r="B204" s="1" t="s">
        <v>200</v>
      </c>
      <c r="C204" s="1"/>
      <c r="D204" s="1"/>
      <c r="E204" s="3"/>
      <c r="F204" s="3"/>
      <c r="G204" s="4"/>
    </row>
    <row r="205" spans="1:8" x14ac:dyDescent="0.25">
      <c r="A205" s="1"/>
      <c r="B205" s="1"/>
      <c r="C205" s="1" t="s">
        <v>201</v>
      </c>
      <c r="D205" s="1"/>
      <c r="E205" s="3">
        <v>63797</v>
      </c>
      <c r="F205" s="3">
        <v>75000</v>
      </c>
      <c r="G205" s="4">
        <f t="shared" ref="G205:G217" si="18">ROUND(IF(F205=0, IF(E205=0, 0, 1), E205/F205),5)</f>
        <v>0.85063</v>
      </c>
    </row>
    <row r="206" spans="1:8" x14ac:dyDescent="0.25">
      <c r="A206" s="1"/>
      <c r="B206" s="1"/>
      <c r="C206" s="1" t="s">
        <v>202</v>
      </c>
      <c r="D206" s="1"/>
      <c r="E206" s="3">
        <v>0</v>
      </c>
      <c r="F206" s="3">
        <v>10000</v>
      </c>
      <c r="G206" s="4">
        <f t="shared" si="18"/>
        <v>0</v>
      </c>
    </row>
    <row r="207" spans="1:8" x14ac:dyDescent="0.25">
      <c r="A207" s="1"/>
      <c r="B207" s="1"/>
      <c r="C207" s="1" t="s">
        <v>203</v>
      </c>
      <c r="D207" s="1"/>
      <c r="E207" s="3">
        <v>2136</v>
      </c>
      <c r="F207" s="3">
        <v>2500</v>
      </c>
      <c r="G207" s="4">
        <f t="shared" si="18"/>
        <v>0.85440000000000005</v>
      </c>
    </row>
    <row r="208" spans="1:8" x14ac:dyDescent="0.25">
      <c r="A208" s="1"/>
      <c r="B208" s="1"/>
      <c r="C208" s="1" t="s">
        <v>204</v>
      </c>
      <c r="D208" s="1"/>
      <c r="E208" s="3">
        <v>0</v>
      </c>
      <c r="F208" s="3">
        <v>0</v>
      </c>
      <c r="G208" s="4">
        <f t="shared" si="18"/>
        <v>0</v>
      </c>
    </row>
    <row r="209" spans="1:7" x14ac:dyDescent="0.25">
      <c r="A209" s="1"/>
      <c r="B209" s="1"/>
      <c r="C209" s="1" t="s">
        <v>205</v>
      </c>
      <c r="D209" s="1"/>
      <c r="E209" s="3">
        <v>0</v>
      </c>
      <c r="F209" s="3">
        <v>0</v>
      </c>
      <c r="G209" s="4">
        <f t="shared" si="18"/>
        <v>0</v>
      </c>
    </row>
    <row r="210" spans="1:7" x14ac:dyDescent="0.25">
      <c r="A210" s="1"/>
      <c r="B210" s="1"/>
      <c r="C210" s="1" t="s">
        <v>206</v>
      </c>
      <c r="D210" s="1"/>
      <c r="E210" s="3">
        <v>2373</v>
      </c>
      <c r="F210" s="3">
        <v>5000</v>
      </c>
      <c r="G210" s="4">
        <f t="shared" si="18"/>
        <v>0.47460000000000002</v>
      </c>
    </row>
    <row r="211" spans="1:7" x14ac:dyDescent="0.25">
      <c r="A211" s="1"/>
      <c r="B211" s="1"/>
      <c r="C211" s="1" t="s">
        <v>207</v>
      </c>
      <c r="D211" s="1"/>
      <c r="E211" s="3">
        <v>0</v>
      </c>
      <c r="F211" s="3">
        <v>0</v>
      </c>
      <c r="G211" s="4">
        <f t="shared" si="18"/>
        <v>0</v>
      </c>
    </row>
    <row r="212" spans="1:7" x14ac:dyDescent="0.25">
      <c r="A212" s="1"/>
      <c r="B212" s="1"/>
      <c r="C212" s="1" t="s">
        <v>208</v>
      </c>
      <c r="D212" s="1"/>
      <c r="E212" s="3">
        <v>0</v>
      </c>
      <c r="F212" s="3">
        <v>12000</v>
      </c>
      <c r="G212" s="4">
        <f t="shared" si="18"/>
        <v>0</v>
      </c>
    </row>
    <row r="213" spans="1:7" x14ac:dyDescent="0.25">
      <c r="A213" s="1"/>
      <c r="B213" s="1"/>
      <c r="C213" s="1" t="s">
        <v>209</v>
      </c>
      <c r="D213" s="1"/>
      <c r="E213" s="3">
        <v>0</v>
      </c>
      <c r="F213" s="3">
        <v>0</v>
      </c>
      <c r="G213" s="4">
        <f t="shared" si="18"/>
        <v>0</v>
      </c>
    </row>
    <row r="214" spans="1:7" x14ac:dyDescent="0.25">
      <c r="A214" s="1"/>
      <c r="B214" s="1"/>
      <c r="C214" s="1" t="s">
        <v>210</v>
      </c>
      <c r="D214" s="1"/>
      <c r="E214" s="3">
        <v>0</v>
      </c>
      <c r="F214" s="3">
        <v>1200</v>
      </c>
      <c r="G214" s="4">
        <f t="shared" si="18"/>
        <v>0</v>
      </c>
    </row>
    <row r="215" spans="1:7" x14ac:dyDescent="0.25">
      <c r="A215" s="1"/>
      <c r="B215" s="1"/>
      <c r="C215" s="1" t="s">
        <v>211</v>
      </c>
      <c r="D215" s="1"/>
      <c r="E215" s="3">
        <v>0</v>
      </c>
      <c r="F215" s="3">
        <v>0</v>
      </c>
      <c r="G215" s="4">
        <f t="shared" si="18"/>
        <v>0</v>
      </c>
    </row>
    <row r="216" spans="1:7" ht="15.75" thickBot="1" x14ac:dyDescent="0.3">
      <c r="A216" s="1"/>
      <c r="B216" s="1"/>
      <c r="C216" s="1" t="s">
        <v>212</v>
      </c>
      <c r="D216" s="1"/>
      <c r="E216" s="5">
        <v>0</v>
      </c>
      <c r="F216" s="5">
        <v>0</v>
      </c>
      <c r="G216" s="6">
        <f t="shared" si="18"/>
        <v>0</v>
      </c>
    </row>
    <row r="217" spans="1:7" x14ac:dyDescent="0.25">
      <c r="A217" s="1"/>
      <c r="B217" s="1" t="s">
        <v>213</v>
      </c>
      <c r="C217" s="1"/>
      <c r="D217" s="1"/>
      <c r="E217" s="3">
        <f>ROUND(SUM(E204:E216),5)</f>
        <v>68306</v>
      </c>
      <c r="F217" s="3">
        <f>ROUND(SUM(F204:F216),5)</f>
        <v>105700</v>
      </c>
      <c r="G217" s="4">
        <f t="shared" si="18"/>
        <v>0.64622999999999997</v>
      </c>
    </row>
    <row r="218" spans="1:7" x14ac:dyDescent="0.25">
      <c r="A218" s="1"/>
      <c r="B218" s="1" t="s">
        <v>214</v>
      </c>
      <c r="C218" s="1"/>
      <c r="D218" s="1"/>
      <c r="E218" s="3"/>
      <c r="F218" s="3"/>
      <c r="G218" s="4"/>
    </row>
    <row r="219" spans="1:7" x14ac:dyDescent="0.25">
      <c r="A219" s="1"/>
      <c r="B219" s="1"/>
      <c r="C219" s="1" t="s">
        <v>215</v>
      </c>
      <c r="D219" s="1"/>
      <c r="E219" s="3"/>
      <c r="F219" s="3"/>
      <c r="G219" s="4"/>
    </row>
    <row r="220" spans="1:7" x14ac:dyDescent="0.25">
      <c r="A220" s="1"/>
      <c r="B220" s="1"/>
      <c r="C220" s="1"/>
      <c r="D220" s="1" t="s">
        <v>216</v>
      </c>
      <c r="E220" s="3">
        <v>0</v>
      </c>
      <c r="F220" s="3">
        <v>0</v>
      </c>
      <c r="G220" s="4">
        <f t="shared" ref="G220:G225" si="19">ROUND(IF(F220=0, IF(E220=0, 0, 1), E220/F220),5)</f>
        <v>0</v>
      </c>
    </row>
    <row r="221" spans="1:7" x14ac:dyDescent="0.25">
      <c r="A221" s="1"/>
      <c r="B221" s="1"/>
      <c r="C221" s="1"/>
      <c r="D221" s="1" t="s">
        <v>217</v>
      </c>
      <c r="E221" s="3">
        <v>27109</v>
      </c>
      <c r="F221" s="3">
        <v>38640</v>
      </c>
      <c r="G221" s="4">
        <f t="shared" si="19"/>
        <v>0.70157999999999998</v>
      </c>
    </row>
    <row r="222" spans="1:7" x14ac:dyDescent="0.25">
      <c r="A222" s="1"/>
      <c r="B222" s="1"/>
      <c r="C222" s="1"/>
      <c r="D222" s="1" t="s">
        <v>218</v>
      </c>
      <c r="E222" s="3">
        <v>0</v>
      </c>
      <c r="F222" s="3">
        <v>61360</v>
      </c>
      <c r="G222" s="4">
        <f t="shared" si="19"/>
        <v>0</v>
      </c>
    </row>
    <row r="223" spans="1:7" x14ac:dyDescent="0.25">
      <c r="A223" s="1"/>
      <c r="B223" s="1"/>
      <c r="C223" s="1"/>
      <c r="D223" s="1" t="s">
        <v>219</v>
      </c>
      <c r="E223" s="3">
        <v>394538</v>
      </c>
      <c r="F223" s="3">
        <v>420240</v>
      </c>
      <c r="G223" s="4">
        <f t="shared" si="19"/>
        <v>0.93884000000000001</v>
      </c>
    </row>
    <row r="224" spans="1:7" ht="15.75" thickBot="1" x14ac:dyDescent="0.3">
      <c r="A224" s="1"/>
      <c r="B224" s="1"/>
      <c r="C224" s="1"/>
      <c r="D224" s="1" t="s">
        <v>220</v>
      </c>
      <c r="E224" s="5">
        <v>60029</v>
      </c>
      <c r="F224" s="5">
        <v>139342</v>
      </c>
      <c r="G224" s="6">
        <f t="shared" si="19"/>
        <v>0.43080000000000002</v>
      </c>
    </row>
    <row r="225" spans="1:7" x14ac:dyDescent="0.25">
      <c r="A225" s="1"/>
      <c r="B225" s="1"/>
      <c r="C225" s="1" t="s">
        <v>221</v>
      </c>
      <c r="D225" s="1"/>
      <c r="E225" s="3">
        <f>ROUND(SUM(E219:E224),5)</f>
        <v>481676</v>
      </c>
      <c r="F225" s="3">
        <f>ROUND(SUM(F219:F224),5)</f>
        <v>659582</v>
      </c>
      <c r="G225" s="4">
        <f t="shared" si="19"/>
        <v>0.73026999999999997</v>
      </c>
    </row>
    <row r="226" spans="1:7" x14ac:dyDescent="0.25">
      <c r="A226" s="1"/>
      <c r="B226" s="1"/>
      <c r="C226" s="1" t="s">
        <v>222</v>
      </c>
      <c r="D226" s="1"/>
      <c r="E226" s="3"/>
      <c r="F226" s="3"/>
      <c r="G226" s="4"/>
    </row>
    <row r="227" spans="1:7" x14ac:dyDescent="0.25">
      <c r="A227" s="1"/>
      <c r="B227" s="1"/>
      <c r="C227" s="1"/>
      <c r="D227" s="1" t="s">
        <v>223</v>
      </c>
      <c r="E227" s="3">
        <v>49763</v>
      </c>
      <c r="F227" s="3">
        <v>41642</v>
      </c>
      <c r="G227" s="4">
        <f t="shared" ref="G227:G232" si="20">ROUND(IF(F227=0, IF(E227=0, 0, 1), E227/F227),5)</f>
        <v>1.19502</v>
      </c>
    </row>
    <row r="228" spans="1:7" x14ac:dyDescent="0.25">
      <c r="A228" s="1"/>
      <c r="B228" s="1"/>
      <c r="C228" s="1"/>
      <c r="D228" s="1" t="s">
        <v>224</v>
      </c>
      <c r="E228" s="3">
        <v>9119</v>
      </c>
      <c r="F228" s="3">
        <v>12500</v>
      </c>
      <c r="G228" s="4">
        <f t="shared" si="20"/>
        <v>0.72951999999999995</v>
      </c>
    </row>
    <row r="229" spans="1:7" x14ac:dyDescent="0.25">
      <c r="A229" s="1"/>
      <c r="B229" s="1"/>
      <c r="C229" s="1"/>
      <c r="D229" s="1" t="s">
        <v>225</v>
      </c>
      <c r="E229" s="3">
        <v>0</v>
      </c>
      <c r="F229" s="3">
        <v>0</v>
      </c>
      <c r="G229" s="4">
        <f t="shared" si="20"/>
        <v>0</v>
      </c>
    </row>
    <row r="230" spans="1:7" x14ac:dyDescent="0.25">
      <c r="A230" s="1"/>
      <c r="B230" s="1"/>
      <c r="C230" s="1"/>
      <c r="D230" s="1" t="s">
        <v>226</v>
      </c>
      <c r="E230" s="3">
        <v>0</v>
      </c>
      <c r="F230" s="3">
        <v>0</v>
      </c>
      <c r="G230" s="4">
        <f t="shared" si="20"/>
        <v>0</v>
      </c>
    </row>
    <row r="231" spans="1:7" ht="15.75" thickBot="1" x14ac:dyDescent="0.3">
      <c r="A231" s="1"/>
      <c r="B231" s="1"/>
      <c r="C231" s="1"/>
      <c r="D231" s="1" t="s">
        <v>227</v>
      </c>
      <c r="E231" s="5">
        <v>0</v>
      </c>
      <c r="F231" s="5">
        <v>0</v>
      </c>
      <c r="G231" s="6">
        <f t="shared" si="20"/>
        <v>0</v>
      </c>
    </row>
    <row r="232" spans="1:7" x14ac:dyDescent="0.25">
      <c r="A232" s="1"/>
      <c r="B232" s="1"/>
      <c r="C232" s="1" t="s">
        <v>228</v>
      </c>
      <c r="D232" s="1"/>
      <c r="E232" s="3">
        <f>ROUND(SUM(E226:E231),5)</f>
        <v>58882</v>
      </c>
      <c r="F232" s="3">
        <f>ROUND(SUM(F226:F231),5)</f>
        <v>54142</v>
      </c>
      <c r="G232" s="4">
        <f t="shared" si="20"/>
        <v>1.08755</v>
      </c>
    </row>
    <row r="233" spans="1:7" x14ac:dyDescent="0.25">
      <c r="A233" s="1"/>
      <c r="B233" s="1"/>
      <c r="C233" s="1" t="s">
        <v>229</v>
      </c>
      <c r="D233" s="1"/>
      <c r="E233" s="3"/>
      <c r="F233" s="3"/>
      <c r="G233" s="4"/>
    </row>
    <row r="234" spans="1:7" x14ac:dyDescent="0.25">
      <c r="A234" s="1"/>
      <c r="B234" s="1"/>
      <c r="C234" s="1"/>
      <c r="D234" s="1" t="s">
        <v>230</v>
      </c>
      <c r="E234" s="3">
        <v>0</v>
      </c>
      <c r="F234" s="3">
        <v>0</v>
      </c>
      <c r="G234" s="4">
        <f>ROUND(IF(F234=0, IF(E234=0, 0, 1), E234/F234),5)</f>
        <v>0</v>
      </c>
    </row>
    <row r="235" spans="1:7" x14ac:dyDescent="0.25">
      <c r="A235" s="1"/>
      <c r="B235" s="1"/>
      <c r="C235" s="1"/>
      <c r="D235" s="1" t="s">
        <v>231</v>
      </c>
      <c r="E235" s="3">
        <v>0</v>
      </c>
      <c r="F235" s="3">
        <v>0</v>
      </c>
      <c r="G235" s="4">
        <f>ROUND(IF(F235=0, IF(E235=0, 0, 1), E235/F235),5)</f>
        <v>0</v>
      </c>
    </row>
    <row r="236" spans="1:7" x14ac:dyDescent="0.25">
      <c r="A236" s="1"/>
      <c r="B236" s="1"/>
      <c r="C236" s="1"/>
      <c r="D236" s="1" t="s">
        <v>232</v>
      </c>
      <c r="E236" s="3">
        <v>0</v>
      </c>
      <c r="F236" s="3">
        <v>0</v>
      </c>
      <c r="G236" s="4">
        <f>ROUND(IF(F236=0, IF(E236=0, 0, 1), E236/F236),5)</f>
        <v>0</v>
      </c>
    </row>
    <row r="237" spans="1:7" ht="15.75" thickBot="1" x14ac:dyDescent="0.3">
      <c r="A237" s="1"/>
      <c r="B237" s="1"/>
      <c r="C237" s="1"/>
      <c r="D237" s="1" t="s">
        <v>233</v>
      </c>
      <c r="E237" s="5">
        <v>0</v>
      </c>
      <c r="F237" s="5">
        <v>0</v>
      </c>
      <c r="G237" s="6">
        <f>ROUND(IF(F237=0, IF(E237=0, 0, 1), E237/F237),5)</f>
        <v>0</v>
      </c>
    </row>
    <row r="238" spans="1:7" x14ac:dyDescent="0.25">
      <c r="A238" s="1"/>
      <c r="B238" s="1"/>
      <c r="C238" s="1" t="s">
        <v>234</v>
      </c>
      <c r="D238" s="1"/>
      <c r="E238" s="3">
        <f>ROUND(SUM(E233:E237),5)</f>
        <v>0</v>
      </c>
      <c r="F238" s="3">
        <f>ROUND(SUM(F233:F237),5)</f>
        <v>0</v>
      </c>
      <c r="G238" s="4">
        <f>ROUND(IF(F238=0, IF(E238=0, 0, 1), E238/F238),5)</f>
        <v>0</v>
      </c>
    </row>
    <row r="239" spans="1:7" x14ac:dyDescent="0.25">
      <c r="A239" s="1"/>
      <c r="B239" s="1"/>
      <c r="C239" s="1" t="s">
        <v>235</v>
      </c>
      <c r="D239" s="1"/>
      <c r="E239" s="3"/>
      <c r="F239" s="3"/>
      <c r="G239" s="4"/>
    </row>
    <row r="240" spans="1:7" x14ac:dyDescent="0.25">
      <c r="A240" s="1"/>
      <c r="B240" s="1"/>
      <c r="C240" s="1"/>
      <c r="D240" s="1" t="s">
        <v>236</v>
      </c>
      <c r="E240" s="3">
        <v>0</v>
      </c>
      <c r="F240" s="3">
        <v>0</v>
      </c>
      <c r="G240" s="4">
        <f t="shared" ref="G240:G246" si="21">ROUND(IF(F240=0, IF(E240=0, 0, 1), E240/F240),5)</f>
        <v>0</v>
      </c>
    </row>
    <row r="241" spans="1:8" x14ac:dyDescent="0.25">
      <c r="A241" s="1"/>
      <c r="B241" s="1"/>
      <c r="C241" s="1"/>
      <c r="D241" s="1" t="s">
        <v>237</v>
      </c>
      <c r="E241" s="3">
        <v>0</v>
      </c>
      <c r="F241" s="3">
        <v>0</v>
      </c>
      <c r="G241" s="4">
        <f t="shared" si="21"/>
        <v>0</v>
      </c>
    </row>
    <row r="242" spans="1:8" x14ac:dyDescent="0.25">
      <c r="A242" s="1"/>
      <c r="B242" s="1"/>
      <c r="C242" s="1"/>
      <c r="D242" s="1" t="s">
        <v>238</v>
      </c>
      <c r="E242" s="3">
        <v>0</v>
      </c>
      <c r="F242" s="3">
        <v>20800</v>
      </c>
      <c r="G242" s="4">
        <f t="shared" si="21"/>
        <v>0</v>
      </c>
    </row>
    <row r="243" spans="1:8" ht="15.75" thickBot="1" x14ac:dyDescent="0.3">
      <c r="A243" s="1"/>
      <c r="B243" s="1"/>
      <c r="C243" s="1"/>
      <c r="D243" s="1" t="s">
        <v>239</v>
      </c>
      <c r="E243" s="5">
        <v>0</v>
      </c>
      <c r="F243" s="5">
        <v>0</v>
      </c>
      <c r="G243" s="6">
        <f t="shared" si="21"/>
        <v>0</v>
      </c>
    </row>
    <row r="244" spans="1:8" x14ac:dyDescent="0.25">
      <c r="A244" s="1"/>
      <c r="B244" s="1"/>
      <c r="C244" s="1" t="s">
        <v>240</v>
      </c>
      <c r="D244" s="1"/>
      <c r="E244" s="3">
        <f>ROUND(SUM(E239:E243),5)</f>
        <v>0</v>
      </c>
      <c r="F244" s="3">
        <f>ROUND(SUM(F239:F243),5)</f>
        <v>20800</v>
      </c>
      <c r="G244" s="4">
        <f t="shared" si="21"/>
        <v>0</v>
      </c>
    </row>
    <row r="245" spans="1:8" x14ac:dyDescent="0.25">
      <c r="A245" s="1"/>
      <c r="B245" s="1"/>
      <c r="C245" s="1" t="s">
        <v>241</v>
      </c>
      <c r="D245" s="1"/>
      <c r="E245" s="3">
        <v>7046</v>
      </c>
      <c r="F245" s="3">
        <v>7753</v>
      </c>
      <c r="G245" s="4">
        <f t="shared" si="21"/>
        <v>0.90881000000000001</v>
      </c>
    </row>
    <row r="246" spans="1:8" x14ac:dyDescent="0.25">
      <c r="A246" s="1"/>
      <c r="B246" s="1"/>
      <c r="C246" s="1" t="s">
        <v>242</v>
      </c>
      <c r="D246" s="1"/>
      <c r="E246" s="3">
        <v>0</v>
      </c>
      <c r="F246" s="3">
        <v>0</v>
      </c>
      <c r="G246" s="4">
        <f t="shared" si="21"/>
        <v>0</v>
      </c>
    </row>
    <row r="247" spans="1:8" x14ac:dyDescent="0.25">
      <c r="A247" s="1"/>
      <c r="B247" s="1"/>
      <c r="C247" s="1" t="s">
        <v>243</v>
      </c>
      <c r="D247" s="1"/>
      <c r="E247" s="3"/>
      <c r="F247" s="3"/>
      <c r="G247" s="4"/>
    </row>
    <row r="248" spans="1:8" ht="34.5" x14ac:dyDescent="0.25">
      <c r="A248" s="1"/>
      <c r="B248" s="1"/>
      <c r="C248" s="1"/>
      <c r="D248" s="1" t="s">
        <v>244</v>
      </c>
      <c r="E248" s="3">
        <v>212162</v>
      </c>
      <c r="F248" s="3">
        <v>0</v>
      </c>
      <c r="G248" s="4">
        <f t="shared" ref="G248:G253" si="22">ROUND(IF(F248=0, IF(E248=0, 0, 1), E248/F248),5)</f>
        <v>1</v>
      </c>
      <c r="H248" s="19" t="s">
        <v>453</v>
      </c>
    </row>
    <row r="249" spans="1:8" x14ac:dyDescent="0.25">
      <c r="A249" s="1"/>
      <c r="B249" s="1"/>
      <c r="C249" s="1"/>
      <c r="D249" s="1" t="s">
        <v>245</v>
      </c>
      <c r="E249" s="3">
        <v>0</v>
      </c>
      <c r="F249" s="3">
        <v>0</v>
      </c>
      <c r="G249" s="4">
        <f t="shared" si="22"/>
        <v>0</v>
      </c>
    </row>
    <row r="250" spans="1:8" x14ac:dyDescent="0.25">
      <c r="A250" s="1"/>
      <c r="B250" s="1"/>
      <c r="C250" s="1"/>
      <c r="D250" s="1" t="s">
        <v>246</v>
      </c>
      <c r="E250" s="3">
        <v>6963</v>
      </c>
      <c r="F250" s="3">
        <v>21000</v>
      </c>
      <c r="G250" s="4">
        <f t="shared" si="22"/>
        <v>0.33156999999999998</v>
      </c>
    </row>
    <row r="251" spans="1:8" x14ac:dyDescent="0.25">
      <c r="A251" s="1"/>
      <c r="B251" s="1"/>
      <c r="C251" s="1"/>
      <c r="D251" s="1" t="s">
        <v>247</v>
      </c>
      <c r="E251" s="3">
        <v>0</v>
      </c>
      <c r="F251" s="3">
        <v>0</v>
      </c>
      <c r="G251" s="4">
        <f t="shared" si="22"/>
        <v>0</v>
      </c>
    </row>
    <row r="252" spans="1:8" ht="15.75" thickBot="1" x14ac:dyDescent="0.3">
      <c r="A252" s="1"/>
      <c r="B252" s="1"/>
      <c r="C252" s="1"/>
      <c r="D252" s="1" t="s">
        <v>248</v>
      </c>
      <c r="E252" s="5">
        <v>0</v>
      </c>
      <c r="F252" s="5">
        <v>70000</v>
      </c>
      <c r="G252" s="6">
        <f t="shared" si="22"/>
        <v>0</v>
      </c>
    </row>
    <row r="253" spans="1:8" x14ac:dyDescent="0.25">
      <c r="A253" s="1"/>
      <c r="B253" s="1"/>
      <c r="C253" s="1" t="s">
        <v>249</v>
      </c>
      <c r="D253" s="1"/>
      <c r="E253" s="3">
        <f>ROUND(SUM(E247:E252),5)</f>
        <v>219125</v>
      </c>
      <c r="F253" s="3">
        <f>ROUND(SUM(F247:F252),5)</f>
        <v>91000</v>
      </c>
      <c r="G253" s="4">
        <f t="shared" si="22"/>
        <v>2.4079700000000002</v>
      </c>
    </row>
    <row r="254" spans="1:8" x14ac:dyDescent="0.25">
      <c r="A254" s="1"/>
      <c r="B254" s="1"/>
      <c r="C254" s="1" t="s">
        <v>250</v>
      </c>
      <c r="D254" s="1"/>
      <c r="E254" s="3"/>
      <c r="F254" s="3"/>
      <c r="G254" s="4"/>
    </row>
    <row r="255" spans="1:8" x14ac:dyDescent="0.25">
      <c r="A255" s="1"/>
      <c r="B255" s="1"/>
      <c r="C255" s="1"/>
      <c r="D255" s="1" t="s">
        <v>251</v>
      </c>
      <c r="E255" s="3">
        <v>4348</v>
      </c>
      <c r="F255" s="3">
        <v>4000</v>
      </c>
      <c r="G255" s="4">
        <f t="shared" ref="G255:G267" si="23">ROUND(IF(F255=0, IF(E255=0, 0, 1), E255/F255),5)</f>
        <v>1.087</v>
      </c>
    </row>
    <row r="256" spans="1:8" ht="45.75" x14ac:dyDescent="0.25">
      <c r="A256" s="1"/>
      <c r="B256" s="1"/>
      <c r="C256" s="1"/>
      <c r="D256" s="1" t="s">
        <v>252</v>
      </c>
      <c r="E256" s="3">
        <v>3170</v>
      </c>
      <c r="F256" s="3">
        <v>4000</v>
      </c>
      <c r="G256" s="4">
        <f t="shared" si="23"/>
        <v>0.79249999999999998</v>
      </c>
      <c r="H256" s="19" t="s">
        <v>454</v>
      </c>
    </row>
    <row r="257" spans="1:8" x14ac:dyDescent="0.25">
      <c r="A257" s="1"/>
      <c r="B257" s="1"/>
      <c r="C257" s="1"/>
      <c r="D257" s="1" t="s">
        <v>253</v>
      </c>
      <c r="E257" s="3">
        <v>5063</v>
      </c>
      <c r="F257" s="3">
        <v>20000</v>
      </c>
      <c r="G257" s="4">
        <f t="shared" si="23"/>
        <v>0.25314999999999999</v>
      </c>
    </row>
    <row r="258" spans="1:8" x14ac:dyDescent="0.25">
      <c r="A258" s="1"/>
      <c r="B258" s="1"/>
      <c r="C258" s="1"/>
      <c r="D258" s="1" t="s">
        <v>254</v>
      </c>
      <c r="E258" s="3">
        <v>1126</v>
      </c>
      <c r="F258" s="3">
        <v>3500</v>
      </c>
      <c r="G258" s="4">
        <f t="shared" si="23"/>
        <v>0.32171</v>
      </c>
    </row>
    <row r="259" spans="1:8" x14ac:dyDescent="0.25">
      <c r="A259" s="1"/>
      <c r="B259" s="1"/>
      <c r="C259" s="1"/>
      <c r="D259" s="1" t="s">
        <v>255</v>
      </c>
      <c r="E259" s="3">
        <v>950</v>
      </c>
      <c r="F259" s="3">
        <v>950</v>
      </c>
      <c r="G259" s="4">
        <f t="shared" si="23"/>
        <v>1</v>
      </c>
      <c r="H259" s="19" t="s">
        <v>455</v>
      </c>
    </row>
    <row r="260" spans="1:8" x14ac:dyDescent="0.25">
      <c r="A260" s="1"/>
      <c r="B260" s="1"/>
      <c r="C260" s="1"/>
      <c r="D260" s="1" t="s">
        <v>256</v>
      </c>
      <c r="E260" s="3">
        <v>68</v>
      </c>
      <c r="F260" s="3">
        <v>4000</v>
      </c>
      <c r="G260" s="4">
        <f t="shared" si="23"/>
        <v>1.7000000000000001E-2</v>
      </c>
    </row>
    <row r="261" spans="1:8" x14ac:dyDescent="0.25">
      <c r="A261" s="1"/>
      <c r="B261" s="1"/>
      <c r="C261" s="1"/>
      <c r="D261" s="1" t="s">
        <v>257</v>
      </c>
      <c r="E261" s="3">
        <v>0</v>
      </c>
      <c r="F261" s="3">
        <v>0</v>
      </c>
      <c r="G261" s="4">
        <f t="shared" si="23"/>
        <v>0</v>
      </c>
    </row>
    <row r="262" spans="1:8" x14ac:dyDescent="0.25">
      <c r="A262" s="1"/>
      <c r="B262" s="1"/>
      <c r="C262" s="1"/>
      <c r="D262" s="1" t="s">
        <v>258</v>
      </c>
      <c r="E262" s="3">
        <v>0</v>
      </c>
      <c r="F262" s="3">
        <v>0</v>
      </c>
      <c r="G262" s="4">
        <f t="shared" si="23"/>
        <v>0</v>
      </c>
    </row>
    <row r="263" spans="1:8" x14ac:dyDescent="0.25">
      <c r="A263" s="1"/>
      <c r="B263" s="1"/>
      <c r="C263" s="1"/>
      <c r="D263" s="1" t="s">
        <v>259</v>
      </c>
      <c r="E263" s="3">
        <v>0</v>
      </c>
      <c r="F263" s="3">
        <v>0</v>
      </c>
      <c r="G263" s="4">
        <f t="shared" si="23"/>
        <v>0</v>
      </c>
    </row>
    <row r="264" spans="1:8" x14ac:dyDescent="0.25">
      <c r="A264" s="1"/>
      <c r="B264" s="1"/>
      <c r="C264" s="1"/>
      <c r="D264" s="1" t="s">
        <v>260</v>
      </c>
      <c r="E264" s="3">
        <v>0</v>
      </c>
      <c r="F264" s="3">
        <v>0</v>
      </c>
      <c r="G264" s="4">
        <f t="shared" si="23"/>
        <v>0</v>
      </c>
    </row>
    <row r="265" spans="1:8" ht="15.75" thickBot="1" x14ac:dyDescent="0.3">
      <c r="A265" s="1"/>
      <c r="B265" s="1"/>
      <c r="C265" s="1"/>
      <c r="D265" s="1" t="s">
        <v>261</v>
      </c>
      <c r="E265" s="3">
        <v>456</v>
      </c>
      <c r="F265" s="3">
        <v>550</v>
      </c>
      <c r="G265" s="4">
        <f t="shared" si="23"/>
        <v>0.82908999999999999</v>
      </c>
    </row>
    <row r="266" spans="1:8" ht="15.75" thickBot="1" x14ac:dyDescent="0.3">
      <c r="A266" s="1"/>
      <c r="B266" s="1"/>
      <c r="C266" s="1" t="s">
        <v>262</v>
      </c>
      <c r="D266" s="1"/>
      <c r="E266" s="7">
        <f>ROUND(SUM(E254:E265),5)</f>
        <v>15181</v>
      </c>
      <c r="F266" s="7">
        <f>ROUND(SUM(F254:F265),5)</f>
        <v>37000</v>
      </c>
      <c r="G266" s="8">
        <f t="shared" si="23"/>
        <v>0.4103</v>
      </c>
    </row>
    <row r="267" spans="1:8" x14ac:dyDescent="0.25">
      <c r="A267" s="1"/>
      <c r="B267" s="1" t="s">
        <v>263</v>
      </c>
      <c r="C267" s="1"/>
      <c r="D267" s="1"/>
      <c r="E267" s="3">
        <f>ROUND(E218+E225+E232+E238+SUM(E244:E246)+E253+E266,5)</f>
        <v>781910</v>
      </c>
      <c r="F267" s="3">
        <f>ROUND(F218+F225+F232+F238+SUM(F244:F246)+F253+F266,5)</f>
        <v>870277</v>
      </c>
      <c r="G267" s="4">
        <f t="shared" si="23"/>
        <v>0.89846000000000004</v>
      </c>
    </row>
    <row r="268" spans="1:8" x14ac:dyDescent="0.25">
      <c r="A268" s="1"/>
      <c r="B268" s="1" t="s">
        <v>264</v>
      </c>
      <c r="C268" s="1"/>
      <c r="D268" s="1"/>
      <c r="E268" s="3"/>
      <c r="F268" s="3"/>
      <c r="G268" s="4"/>
    </row>
    <row r="269" spans="1:8" x14ac:dyDescent="0.25">
      <c r="A269" s="1"/>
      <c r="B269" s="1"/>
      <c r="C269" s="1" t="s">
        <v>265</v>
      </c>
      <c r="D269" s="1"/>
      <c r="E269" s="3"/>
      <c r="F269" s="3"/>
      <c r="G269" s="4"/>
    </row>
    <row r="270" spans="1:8" x14ac:dyDescent="0.25">
      <c r="A270" s="1"/>
      <c r="B270" s="1"/>
      <c r="C270" s="1"/>
      <c r="D270" s="1" t="s">
        <v>266</v>
      </c>
      <c r="E270" s="3">
        <v>5000</v>
      </c>
      <c r="F270" s="3">
        <v>5000</v>
      </c>
      <c r="G270" s="4">
        <f t="shared" ref="G270:G278" si="24">ROUND(IF(F270=0, IF(E270=0, 0, 1), E270/F270),5)</f>
        <v>1</v>
      </c>
    </row>
    <row r="271" spans="1:8" x14ac:dyDescent="0.25">
      <c r="A271" s="1"/>
      <c r="B271" s="1"/>
      <c r="C271" s="1"/>
      <c r="D271" s="1" t="s">
        <v>267</v>
      </c>
      <c r="E271" s="3">
        <v>106516</v>
      </c>
      <c r="F271" s="3">
        <v>115463</v>
      </c>
      <c r="G271" s="4">
        <f t="shared" si="24"/>
        <v>0.92251000000000005</v>
      </c>
    </row>
    <row r="272" spans="1:8" x14ac:dyDescent="0.25">
      <c r="A272" s="1"/>
      <c r="B272" s="1"/>
      <c r="C272" s="1"/>
      <c r="D272" s="1" t="s">
        <v>268</v>
      </c>
      <c r="E272" s="3">
        <v>45841</v>
      </c>
      <c r="F272" s="3">
        <v>50000</v>
      </c>
      <c r="G272" s="4">
        <f t="shared" si="24"/>
        <v>0.91681999999999997</v>
      </c>
    </row>
    <row r="273" spans="1:8" x14ac:dyDescent="0.25">
      <c r="A273" s="1"/>
      <c r="B273" s="1"/>
      <c r="C273" s="1"/>
      <c r="D273" s="1" t="s">
        <v>269</v>
      </c>
      <c r="E273" s="3">
        <v>305288</v>
      </c>
      <c r="F273" s="3">
        <v>337533</v>
      </c>
      <c r="G273" s="4">
        <f t="shared" si="24"/>
        <v>0.90447</v>
      </c>
    </row>
    <row r="274" spans="1:8" x14ac:dyDescent="0.25">
      <c r="A274" s="1"/>
      <c r="B274" s="1"/>
      <c r="C274" s="1"/>
      <c r="D274" s="1" t="s">
        <v>270</v>
      </c>
      <c r="E274" s="3">
        <v>0</v>
      </c>
      <c r="F274" s="3">
        <v>0</v>
      </c>
      <c r="G274" s="4">
        <f t="shared" si="24"/>
        <v>0</v>
      </c>
    </row>
    <row r="275" spans="1:8" x14ac:dyDescent="0.25">
      <c r="A275" s="1"/>
      <c r="B275" s="1"/>
      <c r="C275" s="1"/>
      <c r="D275" s="1" t="s">
        <v>271</v>
      </c>
      <c r="E275" s="3">
        <v>0</v>
      </c>
      <c r="F275" s="3">
        <v>0</v>
      </c>
      <c r="G275" s="4">
        <f t="shared" si="24"/>
        <v>0</v>
      </c>
    </row>
    <row r="276" spans="1:8" x14ac:dyDescent="0.25">
      <c r="A276" s="1"/>
      <c r="B276" s="1"/>
      <c r="C276" s="1"/>
      <c r="D276" s="1" t="s">
        <v>272</v>
      </c>
      <c r="E276" s="3">
        <v>0</v>
      </c>
      <c r="F276" s="3">
        <v>0</v>
      </c>
      <c r="G276" s="4">
        <f t="shared" si="24"/>
        <v>0</v>
      </c>
    </row>
    <row r="277" spans="1:8" ht="15.75" thickBot="1" x14ac:dyDescent="0.3">
      <c r="A277" s="1"/>
      <c r="B277" s="1"/>
      <c r="C277" s="1"/>
      <c r="D277" s="1" t="s">
        <v>273</v>
      </c>
      <c r="E277" s="5">
        <v>0</v>
      </c>
      <c r="F277" s="5">
        <v>0</v>
      </c>
      <c r="G277" s="6">
        <f t="shared" si="24"/>
        <v>0</v>
      </c>
    </row>
    <row r="278" spans="1:8" x14ac:dyDescent="0.25">
      <c r="A278" s="1"/>
      <c r="B278" s="1"/>
      <c r="C278" s="1" t="s">
        <v>274</v>
      </c>
      <c r="D278" s="1"/>
      <c r="E278" s="3">
        <f>ROUND(SUM(E269:E277),5)</f>
        <v>462645</v>
      </c>
      <c r="F278" s="3">
        <f>ROUND(SUM(F269:F277),5)</f>
        <v>507996</v>
      </c>
      <c r="G278" s="4">
        <f t="shared" si="24"/>
        <v>0.91073000000000004</v>
      </c>
    </row>
    <row r="279" spans="1:8" x14ac:dyDescent="0.25">
      <c r="A279" s="1"/>
      <c r="B279" s="1"/>
      <c r="C279" s="1" t="s">
        <v>275</v>
      </c>
      <c r="D279" s="1"/>
      <c r="E279" s="3"/>
      <c r="F279" s="3"/>
      <c r="G279" s="4"/>
    </row>
    <row r="280" spans="1:8" x14ac:dyDescent="0.25">
      <c r="A280" s="1"/>
      <c r="B280" s="1"/>
      <c r="C280" s="1"/>
      <c r="D280" s="1" t="s">
        <v>276</v>
      </c>
      <c r="E280" s="3">
        <v>130635</v>
      </c>
      <c r="F280" s="3">
        <v>177195</v>
      </c>
      <c r="G280" s="4">
        <f t="shared" ref="G280:G285" si="25">ROUND(IF(F280=0, IF(E280=0, 0, 1), E280/F280),5)</f>
        <v>0.73724000000000001</v>
      </c>
    </row>
    <row r="281" spans="1:8" x14ac:dyDescent="0.25">
      <c r="A281" s="1"/>
      <c r="B281" s="1"/>
      <c r="C281" s="1"/>
      <c r="D281" s="1" t="s">
        <v>277</v>
      </c>
      <c r="E281" s="3">
        <v>22650</v>
      </c>
      <c r="F281" s="3">
        <v>22650</v>
      </c>
      <c r="G281" s="4">
        <f t="shared" si="25"/>
        <v>1</v>
      </c>
    </row>
    <row r="282" spans="1:8" x14ac:dyDescent="0.25">
      <c r="A282" s="1"/>
      <c r="B282" s="1"/>
      <c r="C282" s="1"/>
      <c r="D282" s="1" t="s">
        <v>278</v>
      </c>
      <c r="E282" s="3">
        <v>1500</v>
      </c>
      <c r="F282" s="3">
        <v>1500</v>
      </c>
      <c r="G282" s="4">
        <f t="shared" si="25"/>
        <v>1</v>
      </c>
    </row>
    <row r="283" spans="1:8" ht="15.75" thickBot="1" x14ac:dyDescent="0.3">
      <c r="A283" s="1"/>
      <c r="B283" s="1"/>
      <c r="C283" s="1"/>
      <c r="D283" s="1" t="s">
        <v>279</v>
      </c>
      <c r="E283" s="5">
        <v>0</v>
      </c>
      <c r="F283" s="5">
        <v>0</v>
      </c>
      <c r="G283" s="6">
        <f t="shared" si="25"/>
        <v>0</v>
      </c>
    </row>
    <row r="284" spans="1:8" x14ac:dyDescent="0.25">
      <c r="A284" s="1"/>
      <c r="B284" s="1"/>
      <c r="C284" s="1" t="s">
        <v>280</v>
      </c>
      <c r="D284" s="1"/>
      <c r="E284" s="3">
        <f>ROUND(SUM(E279:E283),5)</f>
        <v>154785</v>
      </c>
      <c r="F284" s="3">
        <f>ROUND(SUM(F279:F283),5)</f>
        <v>201345</v>
      </c>
      <c r="G284" s="4">
        <f t="shared" si="25"/>
        <v>0.76876</v>
      </c>
    </row>
    <row r="285" spans="1:8" x14ac:dyDescent="0.25">
      <c r="A285" s="1"/>
      <c r="B285" s="1"/>
      <c r="C285" s="1" t="s">
        <v>281</v>
      </c>
      <c r="D285" s="1"/>
      <c r="E285" s="3">
        <v>113430</v>
      </c>
      <c r="F285" s="3">
        <v>120000</v>
      </c>
      <c r="G285" s="4">
        <f t="shared" si="25"/>
        <v>0.94525000000000003</v>
      </c>
      <c r="H285" s="18" t="s">
        <v>456</v>
      </c>
    </row>
    <row r="286" spans="1:8" x14ac:dyDescent="0.25">
      <c r="A286" s="1"/>
      <c r="B286" s="1"/>
      <c r="C286" s="1" t="s">
        <v>282</v>
      </c>
      <c r="D286" s="1"/>
      <c r="E286" s="3"/>
      <c r="F286" s="3"/>
      <c r="G286" s="4"/>
    </row>
    <row r="287" spans="1:8" x14ac:dyDescent="0.25">
      <c r="A287" s="1"/>
      <c r="B287" s="1"/>
      <c r="C287" s="1"/>
      <c r="D287" s="1" t="s">
        <v>283</v>
      </c>
      <c r="E287" s="3">
        <v>14588</v>
      </c>
      <c r="F287" s="3">
        <v>20000</v>
      </c>
      <c r="G287" s="4">
        <f t="shared" ref="G287:G299" si="26">ROUND(IF(F287=0, IF(E287=0, 0, 1), E287/F287),5)</f>
        <v>0.72940000000000005</v>
      </c>
    </row>
    <row r="288" spans="1:8" x14ac:dyDescent="0.25">
      <c r="A288" s="1"/>
      <c r="B288" s="1"/>
      <c r="C288" s="1"/>
      <c r="D288" s="1" t="s">
        <v>284</v>
      </c>
      <c r="E288" s="3">
        <v>2603</v>
      </c>
      <c r="F288" s="3">
        <v>4000</v>
      </c>
      <c r="G288" s="4">
        <f t="shared" si="26"/>
        <v>0.65075000000000005</v>
      </c>
    </row>
    <row r="289" spans="1:8" x14ac:dyDescent="0.25">
      <c r="A289" s="1"/>
      <c r="B289" s="1"/>
      <c r="C289" s="1"/>
      <c r="D289" s="1" t="s">
        <v>285</v>
      </c>
      <c r="E289" s="3">
        <v>3400</v>
      </c>
      <c r="F289" s="3">
        <v>3400</v>
      </c>
      <c r="G289" s="4">
        <f t="shared" si="26"/>
        <v>1</v>
      </c>
    </row>
    <row r="290" spans="1:8" x14ac:dyDescent="0.25">
      <c r="A290" s="1"/>
      <c r="B290" s="1"/>
      <c r="C290" s="1"/>
      <c r="D290" s="1" t="s">
        <v>286</v>
      </c>
      <c r="E290" s="3">
        <v>2601</v>
      </c>
      <c r="F290" s="3">
        <v>4000</v>
      </c>
      <c r="G290" s="4">
        <f t="shared" si="26"/>
        <v>0.65024999999999999</v>
      </c>
    </row>
    <row r="291" spans="1:8" x14ac:dyDescent="0.25">
      <c r="A291" s="1"/>
      <c r="B291" s="1"/>
      <c r="C291" s="1"/>
      <c r="D291" s="1" t="s">
        <v>287</v>
      </c>
      <c r="E291" s="3">
        <v>1572</v>
      </c>
      <c r="F291" s="3">
        <v>2500</v>
      </c>
      <c r="G291" s="4">
        <f t="shared" si="26"/>
        <v>0.62880000000000003</v>
      </c>
    </row>
    <row r="292" spans="1:8" x14ac:dyDescent="0.25">
      <c r="A292" s="1"/>
      <c r="B292" s="1"/>
      <c r="C292" s="1"/>
      <c r="D292" s="1" t="s">
        <v>288</v>
      </c>
      <c r="E292" s="3">
        <v>1500</v>
      </c>
      <c r="F292" s="3">
        <v>3000</v>
      </c>
      <c r="G292" s="4">
        <f t="shared" si="26"/>
        <v>0.5</v>
      </c>
    </row>
    <row r="293" spans="1:8" ht="34.5" x14ac:dyDescent="0.25">
      <c r="A293" s="1"/>
      <c r="B293" s="1"/>
      <c r="C293" s="1"/>
      <c r="D293" s="1" t="s">
        <v>289</v>
      </c>
      <c r="E293" s="3">
        <v>8182</v>
      </c>
      <c r="F293" s="3">
        <v>8500</v>
      </c>
      <c r="G293" s="4">
        <f t="shared" si="26"/>
        <v>0.96258999999999995</v>
      </c>
      <c r="H293" s="19" t="s">
        <v>457</v>
      </c>
    </row>
    <row r="294" spans="1:8" x14ac:dyDescent="0.25">
      <c r="A294" s="1"/>
      <c r="B294" s="1"/>
      <c r="C294" s="1"/>
      <c r="D294" s="1" t="s">
        <v>290</v>
      </c>
      <c r="E294" s="3">
        <v>0</v>
      </c>
      <c r="F294" s="3">
        <v>0</v>
      </c>
      <c r="G294" s="4">
        <f t="shared" si="26"/>
        <v>0</v>
      </c>
    </row>
    <row r="295" spans="1:8" x14ac:dyDescent="0.25">
      <c r="A295" s="1"/>
      <c r="B295" s="1"/>
      <c r="C295" s="1"/>
      <c r="D295" s="1" t="s">
        <v>291</v>
      </c>
      <c r="E295" s="3">
        <v>680</v>
      </c>
      <c r="F295" s="3">
        <v>2000</v>
      </c>
      <c r="G295" s="4">
        <f t="shared" si="26"/>
        <v>0.34</v>
      </c>
    </row>
    <row r="296" spans="1:8" x14ac:dyDescent="0.25">
      <c r="A296" s="1"/>
      <c r="B296" s="1"/>
      <c r="C296" s="1"/>
      <c r="D296" s="1" t="s">
        <v>292</v>
      </c>
      <c r="E296" s="3">
        <v>9427</v>
      </c>
      <c r="F296" s="3">
        <v>13000</v>
      </c>
      <c r="G296" s="4">
        <f t="shared" si="26"/>
        <v>0.72514999999999996</v>
      </c>
    </row>
    <row r="297" spans="1:8" ht="15.75" thickBot="1" x14ac:dyDescent="0.3">
      <c r="A297" s="1"/>
      <c r="B297" s="1"/>
      <c r="C297" s="1"/>
      <c r="D297" s="1" t="s">
        <v>293</v>
      </c>
      <c r="E297" s="3">
        <v>0</v>
      </c>
      <c r="F297" s="3">
        <v>0</v>
      </c>
      <c r="G297" s="4">
        <f t="shared" si="26"/>
        <v>0</v>
      </c>
    </row>
    <row r="298" spans="1:8" ht="15.75" thickBot="1" x14ac:dyDescent="0.3">
      <c r="A298" s="1"/>
      <c r="B298" s="1"/>
      <c r="C298" s="1" t="s">
        <v>294</v>
      </c>
      <c r="D298" s="1"/>
      <c r="E298" s="7">
        <f>ROUND(SUM(E286:E297),5)</f>
        <v>44553</v>
      </c>
      <c r="F298" s="7">
        <f>ROUND(SUM(F286:F297),5)</f>
        <v>60400</v>
      </c>
      <c r="G298" s="8">
        <f t="shared" si="26"/>
        <v>0.73763000000000001</v>
      </c>
    </row>
    <row r="299" spans="1:8" x14ac:dyDescent="0.25">
      <c r="A299" s="1"/>
      <c r="B299" s="1" t="s">
        <v>295</v>
      </c>
      <c r="C299" s="1"/>
      <c r="D299" s="1"/>
      <c r="E299" s="3">
        <f>ROUND(E268+E278+SUM(E284:E285)+E298,5)</f>
        <v>775413</v>
      </c>
      <c r="F299" s="3">
        <f>ROUND(F268+F278+SUM(F284:F285)+F298,5)</f>
        <v>889741</v>
      </c>
      <c r="G299" s="4">
        <f t="shared" si="26"/>
        <v>0.87150000000000005</v>
      </c>
    </row>
    <row r="300" spans="1:8" x14ac:dyDescent="0.25">
      <c r="A300" s="1"/>
      <c r="B300" s="1" t="s">
        <v>296</v>
      </c>
      <c r="C300" s="1"/>
      <c r="D300" s="1"/>
      <c r="E300" s="3"/>
      <c r="F300" s="3"/>
      <c r="G300" s="4"/>
    </row>
    <row r="301" spans="1:8" x14ac:dyDescent="0.25">
      <c r="A301" s="1"/>
      <c r="B301" s="1"/>
      <c r="C301" s="1" t="s">
        <v>297</v>
      </c>
      <c r="D301" s="1"/>
      <c r="E301" s="3">
        <v>550</v>
      </c>
      <c r="F301" s="3">
        <v>550</v>
      </c>
      <c r="G301" s="4">
        <f>ROUND(IF(F301=0, IF(E301=0, 0, 1), E301/F301),5)</f>
        <v>1</v>
      </c>
    </row>
    <row r="302" spans="1:8" x14ac:dyDescent="0.25">
      <c r="A302" s="1"/>
      <c r="B302" s="1"/>
      <c r="C302" s="1" t="s">
        <v>298</v>
      </c>
      <c r="D302" s="1"/>
      <c r="E302" s="3">
        <v>65313</v>
      </c>
      <c r="F302" s="3">
        <v>70756</v>
      </c>
      <c r="G302" s="4">
        <f>ROUND(IF(F302=0, IF(E302=0, 0, 1), E302/F302),5)</f>
        <v>0.92306999999999995</v>
      </c>
    </row>
    <row r="303" spans="1:8" x14ac:dyDescent="0.25">
      <c r="A303" s="1"/>
      <c r="B303" s="1"/>
      <c r="C303" s="1" t="s">
        <v>299</v>
      </c>
      <c r="D303" s="1"/>
      <c r="E303" s="3">
        <v>12817</v>
      </c>
      <c r="F303" s="3">
        <v>16607</v>
      </c>
      <c r="G303" s="4">
        <f>ROUND(IF(F303=0, IF(E303=0, 0, 1), E303/F303),5)</f>
        <v>0.77178000000000002</v>
      </c>
    </row>
    <row r="304" spans="1:8" x14ac:dyDescent="0.25">
      <c r="A304" s="1"/>
      <c r="B304" s="1"/>
      <c r="C304" s="1" t="s">
        <v>300</v>
      </c>
      <c r="D304" s="1"/>
      <c r="E304" s="3">
        <v>1812</v>
      </c>
      <c r="F304" s="3">
        <v>7537</v>
      </c>
      <c r="G304" s="4">
        <f>ROUND(IF(F304=0, IF(E304=0, 0, 1), E304/F304),5)</f>
        <v>0.24041000000000001</v>
      </c>
    </row>
    <row r="305" spans="1:8" x14ac:dyDescent="0.25">
      <c r="A305" s="1"/>
      <c r="B305" s="1"/>
      <c r="C305" s="1" t="s">
        <v>301</v>
      </c>
      <c r="D305" s="1"/>
      <c r="E305" s="3">
        <v>0</v>
      </c>
      <c r="F305" s="3">
        <v>0</v>
      </c>
      <c r="G305" s="4">
        <f>ROUND(IF(F305=0, IF(E305=0, 0, 1), E305/F305),5)</f>
        <v>0</v>
      </c>
    </row>
    <row r="306" spans="1:8" x14ac:dyDescent="0.25">
      <c r="A306" s="1"/>
      <c r="B306" s="1"/>
      <c r="C306" s="1" t="s">
        <v>302</v>
      </c>
      <c r="D306" s="1"/>
      <c r="E306" s="3"/>
      <c r="F306" s="3"/>
      <c r="G306" s="4"/>
    </row>
    <row r="307" spans="1:8" x14ac:dyDescent="0.25">
      <c r="A307" s="1"/>
      <c r="B307" s="1"/>
      <c r="C307" s="1"/>
      <c r="D307" s="1" t="s">
        <v>303</v>
      </c>
      <c r="E307" s="3">
        <v>259</v>
      </c>
      <c r="F307" s="3">
        <v>500</v>
      </c>
      <c r="G307" s="4">
        <f t="shared" ref="G307:G312" si="27">ROUND(IF(F307=0, IF(E307=0, 0, 1), E307/F307),5)</f>
        <v>0.51800000000000002</v>
      </c>
    </row>
    <row r="308" spans="1:8" x14ac:dyDescent="0.25">
      <c r="A308" s="1"/>
      <c r="B308" s="1"/>
      <c r="C308" s="1"/>
      <c r="D308" s="1" t="s">
        <v>304</v>
      </c>
      <c r="E308" s="3">
        <v>0</v>
      </c>
      <c r="F308" s="3">
        <v>0</v>
      </c>
      <c r="G308" s="4">
        <f t="shared" si="27"/>
        <v>0</v>
      </c>
    </row>
    <row r="309" spans="1:8" x14ac:dyDescent="0.25">
      <c r="A309" s="1"/>
      <c r="B309" s="1"/>
      <c r="C309" s="1"/>
      <c r="D309" s="1" t="s">
        <v>305</v>
      </c>
      <c r="E309" s="3">
        <v>0</v>
      </c>
      <c r="F309" s="3">
        <v>0</v>
      </c>
      <c r="G309" s="4">
        <f t="shared" si="27"/>
        <v>0</v>
      </c>
    </row>
    <row r="310" spans="1:8" ht="45.75" x14ac:dyDescent="0.25">
      <c r="A310" s="1"/>
      <c r="B310" s="1"/>
      <c r="C310" s="1"/>
      <c r="D310" s="1" t="s">
        <v>306</v>
      </c>
      <c r="E310" s="3">
        <v>1895</v>
      </c>
      <c r="F310" s="3">
        <v>2000</v>
      </c>
      <c r="G310" s="4">
        <f t="shared" si="27"/>
        <v>0.94750000000000001</v>
      </c>
      <c r="H310" s="19" t="s">
        <v>458</v>
      </c>
    </row>
    <row r="311" spans="1:8" ht="34.5" x14ac:dyDescent="0.25">
      <c r="A311" s="1"/>
      <c r="B311" s="1"/>
      <c r="C311" s="1"/>
      <c r="D311" s="1" t="s">
        <v>307</v>
      </c>
      <c r="E311" s="3">
        <v>3440</v>
      </c>
      <c r="F311" s="3">
        <v>3300</v>
      </c>
      <c r="G311" s="4">
        <f t="shared" si="27"/>
        <v>1.0424199999999999</v>
      </c>
      <c r="H311" s="19" t="s">
        <v>459</v>
      </c>
    </row>
    <row r="312" spans="1:8" x14ac:dyDescent="0.25">
      <c r="A312" s="1"/>
      <c r="B312" s="1"/>
      <c r="C312" s="1"/>
      <c r="D312" s="1" t="s">
        <v>308</v>
      </c>
      <c r="E312" s="3">
        <v>0</v>
      </c>
      <c r="F312" s="3">
        <v>0</v>
      </c>
      <c r="G312" s="4">
        <f t="shared" si="27"/>
        <v>0</v>
      </c>
    </row>
    <row r="313" spans="1:8" ht="15.75" thickBot="1" x14ac:dyDescent="0.3">
      <c r="A313" s="1"/>
      <c r="B313" s="1"/>
      <c r="C313" s="1"/>
      <c r="D313" s="1" t="s">
        <v>309</v>
      </c>
      <c r="E313" s="3">
        <v>50</v>
      </c>
      <c r="F313" s="3"/>
      <c r="G313" s="4"/>
    </row>
    <row r="314" spans="1:8" ht="15.75" thickBot="1" x14ac:dyDescent="0.3">
      <c r="A314" s="1"/>
      <c r="B314" s="1"/>
      <c r="C314" s="1" t="s">
        <v>310</v>
      </c>
      <c r="D314" s="1"/>
      <c r="E314" s="7">
        <f>ROUND(SUM(E306:E313),5)</f>
        <v>5644</v>
      </c>
      <c r="F314" s="7">
        <f>ROUND(SUM(F306:F313),5)</f>
        <v>5800</v>
      </c>
      <c r="G314" s="8">
        <f>ROUND(IF(F314=0, IF(E314=0, 0, 1), E314/F314),5)</f>
        <v>0.97309999999999997</v>
      </c>
    </row>
    <row r="315" spans="1:8" x14ac:dyDescent="0.25">
      <c r="A315" s="1"/>
      <c r="B315" s="1" t="s">
        <v>311</v>
      </c>
      <c r="C315" s="1"/>
      <c r="D315" s="1"/>
      <c r="E315" s="3">
        <f>ROUND(SUM(E300:E305)+E314,5)</f>
        <v>86136</v>
      </c>
      <c r="F315" s="3">
        <f>ROUND(SUM(F300:F305)+F314,5)</f>
        <v>101250</v>
      </c>
      <c r="G315" s="4">
        <f>ROUND(IF(F315=0, IF(E315=0, 0, 1), E315/F315),5)</f>
        <v>0.85072999999999999</v>
      </c>
    </row>
    <row r="316" spans="1:8" x14ac:dyDescent="0.25">
      <c r="A316" s="1"/>
      <c r="B316" s="1" t="s">
        <v>312</v>
      </c>
      <c r="C316" s="1"/>
      <c r="D316" s="1"/>
      <c r="E316" s="3"/>
      <c r="F316" s="3"/>
      <c r="G316" s="4"/>
    </row>
    <row r="317" spans="1:8" x14ac:dyDescent="0.25">
      <c r="A317" s="1"/>
      <c r="B317" s="1"/>
      <c r="C317" s="1" t="s">
        <v>313</v>
      </c>
      <c r="D317" s="1"/>
      <c r="E317" s="3"/>
      <c r="F317" s="3"/>
      <c r="G317" s="4"/>
    </row>
    <row r="318" spans="1:8" x14ac:dyDescent="0.25">
      <c r="A318" s="1"/>
      <c r="B318" s="1"/>
      <c r="C318" s="1"/>
      <c r="D318" s="1" t="s">
        <v>314</v>
      </c>
      <c r="E318" s="3">
        <v>17626</v>
      </c>
      <c r="F318" s="3">
        <v>15575</v>
      </c>
      <c r="G318" s="4">
        <f t="shared" ref="G318:G326" si="28">ROUND(IF(F318=0, IF(E318=0, 0, 1), E318/F318),5)</f>
        <v>1.1316900000000001</v>
      </c>
    </row>
    <row r="319" spans="1:8" x14ac:dyDescent="0.25">
      <c r="A319" s="1"/>
      <c r="B319" s="1"/>
      <c r="C319" s="1"/>
      <c r="D319" s="1" t="s">
        <v>315</v>
      </c>
      <c r="E319" s="3">
        <v>13000</v>
      </c>
      <c r="F319" s="3">
        <v>13000</v>
      </c>
      <c r="G319" s="4">
        <f t="shared" si="28"/>
        <v>1</v>
      </c>
    </row>
    <row r="320" spans="1:8" x14ac:dyDescent="0.25">
      <c r="A320" s="1"/>
      <c r="B320" s="1"/>
      <c r="C320" s="1"/>
      <c r="D320" s="1" t="s">
        <v>316</v>
      </c>
      <c r="E320" s="3">
        <v>37900</v>
      </c>
      <c r="F320" s="3">
        <v>36518</v>
      </c>
      <c r="G320" s="4">
        <f t="shared" si="28"/>
        <v>1.0378400000000001</v>
      </c>
    </row>
    <row r="321" spans="1:7" x14ac:dyDescent="0.25">
      <c r="A321" s="1"/>
      <c r="B321" s="1"/>
      <c r="C321" s="1"/>
      <c r="D321" s="1" t="s">
        <v>317</v>
      </c>
      <c r="E321" s="3">
        <v>1903</v>
      </c>
      <c r="F321" s="3">
        <v>2000</v>
      </c>
      <c r="G321" s="4">
        <f t="shared" si="28"/>
        <v>0.95150000000000001</v>
      </c>
    </row>
    <row r="322" spans="1:7" x14ac:dyDescent="0.25">
      <c r="A322" s="1"/>
      <c r="B322" s="1"/>
      <c r="C322" s="1"/>
      <c r="D322" s="1" t="s">
        <v>318</v>
      </c>
      <c r="E322" s="3">
        <v>15424</v>
      </c>
      <c r="F322" s="3">
        <v>15575</v>
      </c>
      <c r="G322" s="4">
        <f t="shared" si="28"/>
        <v>0.99029999999999996</v>
      </c>
    </row>
    <row r="323" spans="1:7" x14ac:dyDescent="0.25">
      <c r="A323" s="1"/>
      <c r="B323" s="1"/>
      <c r="C323" s="1"/>
      <c r="D323" s="1" t="s">
        <v>319</v>
      </c>
      <c r="E323" s="3">
        <v>75801</v>
      </c>
      <c r="F323" s="3">
        <v>73037</v>
      </c>
      <c r="G323" s="4">
        <f t="shared" si="28"/>
        <v>1.0378400000000001</v>
      </c>
    </row>
    <row r="324" spans="1:7" x14ac:dyDescent="0.25">
      <c r="A324" s="1"/>
      <c r="B324" s="1"/>
      <c r="C324" s="1"/>
      <c r="D324" s="1" t="s">
        <v>320</v>
      </c>
      <c r="E324" s="3">
        <v>811</v>
      </c>
      <c r="F324" s="3">
        <v>6000</v>
      </c>
      <c r="G324" s="4">
        <f t="shared" si="28"/>
        <v>0.13517000000000001</v>
      </c>
    </row>
    <row r="325" spans="1:7" ht="15.75" thickBot="1" x14ac:dyDescent="0.3">
      <c r="A325" s="1"/>
      <c r="B325" s="1"/>
      <c r="C325" s="1"/>
      <c r="D325" s="1" t="s">
        <v>321</v>
      </c>
      <c r="E325" s="5">
        <v>75799</v>
      </c>
      <c r="F325" s="5">
        <v>73037</v>
      </c>
      <c r="G325" s="6">
        <f t="shared" si="28"/>
        <v>1.03782</v>
      </c>
    </row>
    <row r="326" spans="1:7" x14ac:dyDescent="0.25">
      <c r="A326" s="1"/>
      <c r="B326" s="1"/>
      <c r="C326" s="1" t="s">
        <v>322</v>
      </c>
      <c r="D326" s="1"/>
      <c r="E326" s="3">
        <f>ROUND(SUM(E317:E325),5)</f>
        <v>238264</v>
      </c>
      <c r="F326" s="3">
        <f>ROUND(SUM(F317:F325),5)</f>
        <v>234742</v>
      </c>
      <c r="G326" s="4">
        <f t="shared" si="28"/>
        <v>1.0149999999999999</v>
      </c>
    </row>
    <row r="327" spans="1:7" x14ac:dyDescent="0.25">
      <c r="A327" s="1"/>
      <c r="B327" s="1"/>
      <c r="C327" s="1" t="s">
        <v>323</v>
      </c>
      <c r="D327" s="1"/>
      <c r="E327" s="3"/>
      <c r="F327" s="3"/>
      <c r="G327" s="4"/>
    </row>
    <row r="328" spans="1:7" x14ac:dyDescent="0.25">
      <c r="A328" s="1"/>
      <c r="B328" s="1"/>
      <c r="C328" s="1"/>
      <c r="D328" s="1" t="s">
        <v>324</v>
      </c>
      <c r="E328" s="3">
        <v>0</v>
      </c>
      <c r="F328" s="3">
        <v>0</v>
      </c>
      <c r="G328" s="4">
        <f t="shared" ref="G328:G335" si="29">ROUND(IF(F328=0, IF(E328=0, 0, 1), E328/F328),5)</f>
        <v>0</v>
      </c>
    </row>
    <row r="329" spans="1:7" x14ac:dyDescent="0.25">
      <c r="A329" s="1"/>
      <c r="B329" s="1"/>
      <c r="C329" s="1"/>
      <c r="D329" s="1" t="s">
        <v>325</v>
      </c>
      <c r="E329" s="3">
        <v>705</v>
      </c>
      <c r="F329" s="3">
        <v>705</v>
      </c>
      <c r="G329" s="4">
        <f t="shared" si="29"/>
        <v>1</v>
      </c>
    </row>
    <row r="330" spans="1:7" x14ac:dyDescent="0.25">
      <c r="A330" s="1"/>
      <c r="B330" s="1"/>
      <c r="C330" s="1"/>
      <c r="D330" s="1" t="s">
        <v>326</v>
      </c>
      <c r="E330" s="3">
        <v>9509</v>
      </c>
      <c r="F330" s="3">
        <v>6000</v>
      </c>
      <c r="G330" s="4">
        <f t="shared" si="29"/>
        <v>1.58483</v>
      </c>
    </row>
    <row r="331" spans="1:7" x14ac:dyDescent="0.25">
      <c r="A331" s="1"/>
      <c r="B331" s="1"/>
      <c r="C331" s="1"/>
      <c r="D331" s="1" t="s">
        <v>327</v>
      </c>
      <c r="E331" s="3">
        <v>0</v>
      </c>
      <c r="F331" s="3">
        <v>0</v>
      </c>
      <c r="G331" s="4">
        <f t="shared" si="29"/>
        <v>0</v>
      </c>
    </row>
    <row r="332" spans="1:7" x14ac:dyDescent="0.25">
      <c r="A332" s="1"/>
      <c r="B332" s="1"/>
      <c r="C332" s="1"/>
      <c r="D332" s="1" t="s">
        <v>328</v>
      </c>
      <c r="E332" s="3">
        <v>560</v>
      </c>
      <c r="F332" s="3">
        <v>560</v>
      </c>
      <c r="G332" s="4">
        <f t="shared" si="29"/>
        <v>1</v>
      </c>
    </row>
    <row r="333" spans="1:7" x14ac:dyDescent="0.25">
      <c r="A333" s="1"/>
      <c r="B333" s="1"/>
      <c r="C333" s="1"/>
      <c r="D333" s="1" t="s">
        <v>329</v>
      </c>
      <c r="E333" s="3">
        <v>0</v>
      </c>
      <c r="F333" s="3">
        <v>0</v>
      </c>
      <c r="G333" s="4">
        <f t="shared" si="29"/>
        <v>0</v>
      </c>
    </row>
    <row r="334" spans="1:7" ht="15.75" thickBot="1" x14ac:dyDescent="0.3">
      <c r="A334" s="1"/>
      <c r="B334" s="1"/>
      <c r="C334" s="1"/>
      <c r="D334" s="1" t="s">
        <v>330</v>
      </c>
      <c r="E334" s="5">
        <v>560</v>
      </c>
      <c r="F334" s="5">
        <v>560</v>
      </c>
      <c r="G334" s="6">
        <f t="shared" si="29"/>
        <v>1</v>
      </c>
    </row>
    <row r="335" spans="1:7" x14ac:dyDescent="0.25">
      <c r="A335" s="1"/>
      <c r="B335" s="1"/>
      <c r="C335" s="1" t="s">
        <v>331</v>
      </c>
      <c r="D335" s="1"/>
      <c r="E335" s="3">
        <f>ROUND(SUM(E327:E334),5)</f>
        <v>11334</v>
      </c>
      <c r="F335" s="3">
        <f>ROUND(SUM(F327:F334),5)</f>
        <v>7825</v>
      </c>
      <c r="G335" s="4">
        <f t="shared" si="29"/>
        <v>1.4484300000000001</v>
      </c>
    </row>
    <row r="336" spans="1:7" x14ac:dyDescent="0.25">
      <c r="A336" s="1"/>
      <c r="B336" s="1"/>
      <c r="C336" s="1" t="s">
        <v>332</v>
      </c>
      <c r="D336" s="1"/>
      <c r="E336" s="3"/>
      <c r="F336" s="3"/>
      <c r="G336" s="4"/>
    </row>
    <row r="337" spans="1:8" x14ac:dyDescent="0.25">
      <c r="A337" s="1"/>
      <c r="B337" s="1"/>
      <c r="C337" s="1"/>
      <c r="D337" s="1" t="s">
        <v>333</v>
      </c>
      <c r="E337" s="3">
        <v>74869</v>
      </c>
      <c r="F337" s="3">
        <v>410000</v>
      </c>
      <c r="G337" s="4">
        <f>ROUND(IF(F337=0, IF(E337=0, 0, 1), E337/F337),5)</f>
        <v>0.18260999999999999</v>
      </c>
    </row>
    <row r="338" spans="1:8" ht="15.75" thickBot="1" x14ac:dyDescent="0.3">
      <c r="A338" s="1"/>
      <c r="B338" s="1"/>
      <c r="C338" s="1"/>
      <c r="D338" s="1" t="s">
        <v>334</v>
      </c>
      <c r="E338" s="5">
        <v>22175</v>
      </c>
      <c r="F338" s="5">
        <v>15000</v>
      </c>
      <c r="G338" s="6">
        <f>ROUND(IF(F338=0, IF(E338=0, 0, 1), E338/F338),5)</f>
        <v>1.4783299999999999</v>
      </c>
    </row>
    <row r="339" spans="1:8" x14ac:dyDescent="0.25">
      <c r="A339" s="1"/>
      <c r="B339" s="1"/>
      <c r="C339" s="1" t="s">
        <v>335</v>
      </c>
      <c r="D339" s="1"/>
      <c r="E339" s="3">
        <f>ROUND(SUM(E336:E338),5)</f>
        <v>97044</v>
      </c>
      <c r="F339" s="3">
        <f>ROUND(SUM(F336:F338),5)</f>
        <v>425000</v>
      </c>
      <c r="G339" s="4">
        <f>ROUND(IF(F339=0, IF(E339=0, 0, 1), E339/F339),5)</f>
        <v>0.22833999999999999</v>
      </c>
    </row>
    <row r="340" spans="1:8" x14ac:dyDescent="0.25">
      <c r="A340" s="1"/>
      <c r="B340" s="1"/>
      <c r="C340" s="1" t="s">
        <v>336</v>
      </c>
      <c r="D340" s="1"/>
      <c r="E340" s="3"/>
      <c r="F340" s="3"/>
      <c r="G340" s="4"/>
    </row>
    <row r="341" spans="1:8" x14ac:dyDescent="0.25">
      <c r="A341" s="1"/>
      <c r="B341" s="1"/>
      <c r="C341" s="1"/>
      <c r="D341" s="1" t="s">
        <v>337</v>
      </c>
      <c r="E341" s="3">
        <v>0</v>
      </c>
      <c r="F341" s="3">
        <v>1000</v>
      </c>
      <c r="G341" s="4">
        <f t="shared" ref="G341:G361" si="30">ROUND(IF(F341=0, IF(E341=0, 0, 1), E341/F341),5)</f>
        <v>0</v>
      </c>
    </row>
    <row r="342" spans="1:8" x14ac:dyDescent="0.25">
      <c r="A342" s="1"/>
      <c r="B342" s="1"/>
      <c r="C342" s="1"/>
      <c r="D342" s="1" t="s">
        <v>338</v>
      </c>
      <c r="E342" s="3">
        <v>1250</v>
      </c>
      <c r="F342" s="3">
        <v>1250</v>
      </c>
      <c r="G342" s="4">
        <f t="shared" si="30"/>
        <v>1</v>
      </c>
    </row>
    <row r="343" spans="1:8" ht="23.25" x14ac:dyDescent="0.25">
      <c r="A343" s="1"/>
      <c r="B343" s="1"/>
      <c r="C343" s="1"/>
      <c r="D343" s="1" t="s">
        <v>339</v>
      </c>
      <c r="E343" s="3">
        <v>4355</v>
      </c>
      <c r="F343" s="3">
        <v>1000</v>
      </c>
      <c r="G343" s="4">
        <f t="shared" si="30"/>
        <v>4.3550000000000004</v>
      </c>
      <c r="H343" s="19" t="s">
        <v>460</v>
      </c>
    </row>
    <row r="344" spans="1:8" x14ac:dyDescent="0.25">
      <c r="A344" s="1"/>
      <c r="B344" s="1"/>
      <c r="C344" s="1"/>
      <c r="D344" s="1" t="s">
        <v>340</v>
      </c>
      <c r="E344" s="3">
        <v>0</v>
      </c>
      <c r="F344" s="3">
        <v>0</v>
      </c>
      <c r="G344" s="4">
        <f t="shared" si="30"/>
        <v>0</v>
      </c>
    </row>
    <row r="345" spans="1:8" x14ac:dyDescent="0.25">
      <c r="A345" s="1"/>
      <c r="B345" s="1"/>
      <c r="C345" s="1"/>
      <c r="D345" s="1" t="s">
        <v>341</v>
      </c>
      <c r="E345" s="3">
        <v>835</v>
      </c>
      <c r="F345" s="3">
        <v>5000</v>
      </c>
      <c r="G345" s="4">
        <f t="shared" si="30"/>
        <v>0.16700000000000001</v>
      </c>
    </row>
    <row r="346" spans="1:8" x14ac:dyDescent="0.25">
      <c r="A346" s="1"/>
      <c r="B346" s="1"/>
      <c r="C346" s="1"/>
      <c r="D346" s="1" t="s">
        <v>342</v>
      </c>
      <c r="E346" s="3">
        <v>0</v>
      </c>
      <c r="F346" s="3">
        <v>0</v>
      </c>
      <c r="G346" s="4">
        <f t="shared" si="30"/>
        <v>0</v>
      </c>
    </row>
    <row r="347" spans="1:8" ht="23.25" x14ac:dyDescent="0.25">
      <c r="A347" s="1"/>
      <c r="B347" s="1"/>
      <c r="C347" s="1"/>
      <c r="D347" s="1" t="s">
        <v>343</v>
      </c>
      <c r="E347" s="3">
        <v>173563</v>
      </c>
      <c r="F347" s="3">
        <v>260000</v>
      </c>
      <c r="G347" s="4">
        <f t="shared" si="30"/>
        <v>0.66754999999999998</v>
      </c>
      <c r="H347" s="19" t="s">
        <v>461</v>
      </c>
    </row>
    <row r="348" spans="1:8" x14ac:dyDescent="0.25">
      <c r="A348" s="1"/>
      <c r="B348" s="1"/>
      <c r="C348" s="1"/>
      <c r="D348" s="1" t="s">
        <v>344</v>
      </c>
      <c r="E348" s="3">
        <v>500</v>
      </c>
      <c r="F348" s="3">
        <v>1000</v>
      </c>
      <c r="G348" s="4">
        <f t="shared" si="30"/>
        <v>0.5</v>
      </c>
    </row>
    <row r="349" spans="1:8" x14ac:dyDescent="0.25">
      <c r="A349" s="1"/>
      <c r="B349" s="1"/>
      <c r="C349" s="1"/>
      <c r="D349" s="1" t="s">
        <v>345</v>
      </c>
      <c r="E349" s="3">
        <v>16480</v>
      </c>
      <c r="F349" s="3">
        <v>800</v>
      </c>
      <c r="G349" s="4">
        <f t="shared" si="30"/>
        <v>20.6</v>
      </c>
      <c r="H349" s="19" t="s">
        <v>462</v>
      </c>
    </row>
    <row r="350" spans="1:8" ht="34.5" x14ac:dyDescent="0.25">
      <c r="A350" s="1"/>
      <c r="B350" s="1"/>
      <c r="C350" s="1"/>
      <c r="D350" s="1" t="s">
        <v>346</v>
      </c>
      <c r="E350" s="3">
        <v>2311</v>
      </c>
      <c r="F350" s="3">
        <v>2000</v>
      </c>
      <c r="G350" s="4">
        <f t="shared" si="30"/>
        <v>1.1555</v>
      </c>
      <c r="H350" s="19" t="s">
        <v>463</v>
      </c>
    </row>
    <row r="351" spans="1:8" x14ac:dyDescent="0.25">
      <c r="A351" s="1"/>
      <c r="B351" s="1"/>
      <c r="C351" s="1"/>
      <c r="D351" s="1" t="s">
        <v>347</v>
      </c>
      <c r="E351" s="3">
        <v>20075</v>
      </c>
      <c r="F351" s="3">
        <v>10000</v>
      </c>
      <c r="G351" s="4">
        <f t="shared" si="30"/>
        <v>2.0074999999999998</v>
      </c>
    </row>
    <row r="352" spans="1:8" x14ac:dyDescent="0.25">
      <c r="A352" s="1"/>
      <c r="B352" s="1"/>
      <c r="C352" s="1"/>
      <c r="D352" s="1" t="s">
        <v>348</v>
      </c>
      <c r="E352" s="3">
        <v>100</v>
      </c>
      <c r="F352" s="3">
        <v>0</v>
      </c>
      <c r="G352" s="4">
        <f t="shared" si="30"/>
        <v>1</v>
      </c>
    </row>
    <row r="353" spans="1:7" x14ac:dyDescent="0.25">
      <c r="A353" s="1"/>
      <c r="B353" s="1"/>
      <c r="C353" s="1"/>
      <c r="D353" s="1" t="s">
        <v>349</v>
      </c>
      <c r="E353" s="3">
        <v>10402</v>
      </c>
      <c r="F353" s="3">
        <v>15000</v>
      </c>
      <c r="G353" s="4">
        <f t="shared" si="30"/>
        <v>0.69347000000000003</v>
      </c>
    </row>
    <row r="354" spans="1:7" x14ac:dyDescent="0.25">
      <c r="A354" s="1"/>
      <c r="B354" s="1"/>
      <c r="C354" s="1"/>
      <c r="D354" s="1" t="s">
        <v>350</v>
      </c>
      <c r="E354" s="3">
        <v>0</v>
      </c>
      <c r="F354" s="3">
        <v>0</v>
      </c>
      <c r="G354" s="4">
        <f t="shared" si="30"/>
        <v>0</v>
      </c>
    </row>
    <row r="355" spans="1:7" x14ac:dyDescent="0.25">
      <c r="A355" s="1"/>
      <c r="B355" s="1"/>
      <c r="C355" s="1"/>
      <c r="D355" s="1" t="s">
        <v>351</v>
      </c>
      <c r="E355" s="3">
        <v>100905</v>
      </c>
      <c r="F355" s="3">
        <v>100000</v>
      </c>
      <c r="G355" s="4">
        <f t="shared" si="30"/>
        <v>1.00905</v>
      </c>
    </row>
    <row r="356" spans="1:7" x14ac:dyDescent="0.25">
      <c r="A356" s="1"/>
      <c r="B356" s="1"/>
      <c r="C356" s="1"/>
      <c r="D356" s="1" t="s">
        <v>352</v>
      </c>
      <c r="E356" s="3">
        <v>0</v>
      </c>
      <c r="F356" s="3">
        <v>900</v>
      </c>
      <c r="G356" s="4">
        <f t="shared" si="30"/>
        <v>0</v>
      </c>
    </row>
    <row r="357" spans="1:7" x14ac:dyDescent="0.25">
      <c r="A357" s="1"/>
      <c r="B357" s="1"/>
      <c r="C357" s="1"/>
      <c r="D357" s="1" t="s">
        <v>353</v>
      </c>
      <c r="E357" s="3">
        <v>6450</v>
      </c>
      <c r="F357" s="3">
        <v>6450</v>
      </c>
      <c r="G357" s="4">
        <f t="shared" si="30"/>
        <v>1</v>
      </c>
    </row>
    <row r="358" spans="1:7" ht="15.75" thickBot="1" x14ac:dyDescent="0.3">
      <c r="A358" s="1"/>
      <c r="B358" s="1"/>
      <c r="C358" s="1"/>
      <c r="D358" s="1" t="s">
        <v>354</v>
      </c>
      <c r="E358" s="3">
        <v>0</v>
      </c>
      <c r="F358" s="3">
        <v>600</v>
      </c>
      <c r="G358" s="4">
        <f t="shared" si="30"/>
        <v>0</v>
      </c>
    </row>
    <row r="359" spans="1:7" ht="15.75" thickBot="1" x14ac:dyDescent="0.3">
      <c r="A359" s="1"/>
      <c r="B359" s="1"/>
      <c r="C359" s="1" t="s">
        <v>355</v>
      </c>
      <c r="D359" s="1"/>
      <c r="E359" s="7">
        <f>ROUND(SUM(E340:E358),5)</f>
        <v>337226</v>
      </c>
      <c r="F359" s="7">
        <f>ROUND(SUM(F340:F358),5)</f>
        <v>405000</v>
      </c>
      <c r="G359" s="8">
        <f t="shared" si="30"/>
        <v>0.83265999999999996</v>
      </c>
    </row>
    <row r="360" spans="1:7" x14ac:dyDescent="0.25">
      <c r="A360" s="1"/>
      <c r="B360" s="1" t="s">
        <v>356</v>
      </c>
      <c r="C360" s="1"/>
      <c r="D360" s="1"/>
      <c r="E360" s="3">
        <f>ROUND(E316+E326+E335+E339+E359,5)</f>
        <v>683868</v>
      </c>
      <c r="F360" s="3">
        <f>ROUND(F316+F326+F335+F339+F359,5)</f>
        <v>1072567</v>
      </c>
      <c r="G360" s="4">
        <f t="shared" si="30"/>
        <v>0.63759999999999994</v>
      </c>
    </row>
    <row r="361" spans="1:7" x14ac:dyDescent="0.25">
      <c r="A361" s="1"/>
      <c r="B361" s="1" t="s">
        <v>357</v>
      </c>
      <c r="C361" s="1"/>
      <c r="D361" s="1"/>
      <c r="E361" s="3">
        <v>0</v>
      </c>
      <c r="F361" s="3">
        <v>40000</v>
      </c>
      <c r="G361" s="4">
        <f t="shared" si="30"/>
        <v>0</v>
      </c>
    </row>
    <row r="362" spans="1:7" x14ac:dyDescent="0.25">
      <c r="A362" s="1"/>
      <c r="B362" s="1" t="s">
        <v>358</v>
      </c>
      <c r="C362" s="1"/>
      <c r="D362" s="1"/>
      <c r="E362" s="3"/>
      <c r="F362" s="3"/>
      <c r="G362" s="4"/>
    </row>
    <row r="363" spans="1:7" x14ac:dyDescent="0.25">
      <c r="A363" s="1"/>
      <c r="B363" s="1"/>
      <c r="C363" s="1" t="s">
        <v>359</v>
      </c>
      <c r="D363" s="1"/>
      <c r="E363" s="3"/>
      <c r="F363" s="3"/>
      <c r="G363" s="4"/>
    </row>
    <row r="364" spans="1:7" x14ac:dyDescent="0.25">
      <c r="A364" s="1"/>
      <c r="B364" s="1"/>
      <c r="C364" s="1"/>
      <c r="D364" s="1" t="s">
        <v>360</v>
      </c>
      <c r="E364" s="3">
        <v>30462</v>
      </c>
      <c r="F364" s="3">
        <v>36000</v>
      </c>
      <c r="G364" s="4">
        <f t="shared" ref="G364:G370" si="31">ROUND(IF(F364=0, IF(E364=0, 0, 1), E364/F364),5)</f>
        <v>0.84616999999999998</v>
      </c>
    </row>
    <row r="365" spans="1:7" x14ac:dyDescent="0.25">
      <c r="A365" s="1"/>
      <c r="B365" s="1"/>
      <c r="C365" s="1"/>
      <c r="D365" s="1" t="s">
        <v>361</v>
      </c>
      <c r="E365" s="3">
        <v>41608</v>
      </c>
      <c r="F365" s="3">
        <v>39575</v>
      </c>
      <c r="G365" s="4">
        <f t="shared" si="31"/>
        <v>1.0513699999999999</v>
      </c>
    </row>
    <row r="366" spans="1:7" x14ac:dyDescent="0.25">
      <c r="A366" s="1"/>
      <c r="B366" s="1"/>
      <c r="C366" s="1"/>
      <c r="D366" s="1" t="s">
        <v>362</v>
      </c>
      <c r="E366" s="3">
        <v>0</v>
      </c>
      <c r="F366" s="3">
        <v>0</v>
      </c>
      <c r="G366" s="4">
        <f t="shared" si="31"/>
        <v>0</v>
      </c>
    </row>
    <row r="367" spans="1:7" x14ac:dyDescent="0.25">
      <c r="A367" s="1"/>
      <c r="B367" s="1"/>
      <c r="C367" s="1"/>
      <c r="D367" s="1" t="s">
        <v>363</v>
      </c>
      <c r="E367" s="3">
        <v>34575</v>
      </c>
      <c r="F367" s="3">
        <v>37479</v>
      </c>
      <c r="G367" s="4">
        <f t="shared" si="31"/>
        <v>0.92252000000000001</v>
      </c>
    </row>
    <row r="368" spans="1:7" x14ac:dyDescent="0.25">
      <c r="A368" s="1"/>
      <c r="B368" s="1"/>
      <c r="C368" s="1"/>
      <c r="D368" s="1" t="s">
        <v>364</v>
      </c>
      <c r="E368" s="3">
        <v>17328</v>
      </c>
      <c r="F368" s="3">
        <v>17874</v>
      </c>
      <c r="G368" s="4">
        <f t="shared" si="31"/>
        <v>0.96945000000000003</v>
      </c>
    </row>
    <row r="369" spans="1:8" ht="15.75" thickBot="1" x14ac:dyDescent="0.3">
      <c r="A369" s="1"/>
      <c r="B369" s="1"/>
      <c r="C369" s="1"/>
      <c r="D369" s="1" t="s">
        <v>365</v>
      </c>
      <c r="E369" s="5">
        <v>1506</v>
      </c>
      <c r="F369" s="5">
        <v>3409</v>
      </c>
      <c r="G369" s="6">
        <f t="shared" si="31"/>
        <v>0.44177</v>
      </c>
    </row>
    <row r="370" spans="1:8" x14ac:dyDescent="0.25">
      <c r="A370" s="1"/>
      <c r="B370" s="1"/>
      <c r="C370" s="1" t="s">
        <v>366</v>
      </c>
      <c r="D370" s="1"/>
      <c r="E370" s="3">
        <f>ROUND(SUM(E363:E369),5)</f>
        <v>125479</v>
      </c>
      <c r="F370" s="3">
        <f>ROUND(SUM(F363:F369),5)</f>
        <v>134337</v>
      </c>
      <c r="G370" s="4">
        <f t="shared" si="31"/>
        <v>0.93406</v>
      </c>
    </row>
    <row r="371" spans="1:8" x14ac:dyDescent="0.25">
      <c r="A371" s="1"/>
      <c r="B371" s="1"/>
      <c r="C371" s="1" t="s">
        <v>367</v>
      </c>
      <c r="D371" s="1"/>
      <c r="E371" s="3"/>
      <c r="F371" s="3"/>
      <c r="G371" s="4"/>
    </row>
    <row r="372" spans="1:8" x14ac:dyDescent="0.25">
      <c r="A372" s="1"/>
      <c r="B372" s="1"/>
      <c r="C372" s="1"/>
      <c r="D372" s="1" t="s">
        <v>368</v>
      </c>
      <c r="E372" s="3">
        <v>0</v>
      </c>
      <c r="F372" s="3">
        <v>10000</v>
      </c>
      <c r="G372" s="4">
        <f>ROUND(IF(F372=0, IF(E372=0, 0, 1), E372/F372),5)</f>
        <v>0</v>
      </c>
    </row>
    <row r="373" spans="1:8" ht="45.75" x14ac:dyDescent="0.25">
      <c r="A373" s="1"/>
      <c r="B373" s="1"/>
      <c r="C373" s="1"/>
      <c r="D373" s="1" t="s">
        <v>369</v>
      </c>
      <c r="E373" s="3">
        <v>37588</v>
      </c>
      <c r="F373" s="3">
        <v>5000</v>
      </c>
      <c r="G373" s="4">
        <f>ROUND(IF(F373=0, IF(E373=0, 0, 1), E373/F373),5)</f>
        <v>7.5175999999999998</v>
      </c>
      <c r="H373" s="19" t="s">
        <v>464</v>
      </c>
    </row>
    <row r="374" spans="1:8" ht="15.75" thickBot="1" x14ac:dyDescent="0.3">
      <c r="A374" s="1"/>
      <c r="B374" s="1"/>
      <c r="C374" s="1"/>
      <c r="D374" s="1" t="s">
        <v>370</v>
      </c>
      <c r="E374" s="5">
        <v>0</v>
      </c>
      <c r="F374" s="5">
        <v>0</v>
      </c>
      <c r="G374" s="6">
        <f>ROUND(IF(F374=0, IF(E374=0, 0, 1), E374/F374),5)</f>
        <v>0</v>
      </c>
    </row>
    <row r="375" spans="1:8" x14ac:dyDescent="0.25">
      <c r="A375" s="1"/>
      <c r="B375" s="1"/>
      <c r="C375" s="1" t="s">
        <v>371</v>
      </c>
      <c r="D375" s="1"/>
      <c r="E375" s="3">
        <f>ROUND(SUM(E371:E374),5)</f>
        <v>37588</v>
      </c>
      <c r="F375" s="3">
        <f>ROUND(SUM(F371:F374),5)</f>
        <v>15000</v>
      </c>
      <c r="G375" s="4">
        <f>ROUND(IF(F375=0, IF(E375=0, 0, 1), E375/F375),5)</f>
        <v>2.5058699999999998</v>
      </c>
    </row>
    <row r="376" spans="1:8" x14ac:dyDescent="0.25">
      <c r="A376" s="1"/>
      <c r="B376" s="1"/>
      <c r="C376" s="1" t="s">
        <v>372</v>
      </c>
      <c r="D376" s="1"/>
      <c r="E376" s="3"/>
      <c r="F376" s="3"/>
      <c r="G376" s="4"/>
    </row>
    <row r="377" spans="1:8" x14ac:dyDescent="0.25">
      <c r="A377" s="1"/>
      <c r="B377" s="1"/>
      <c r="C377" s="1"/>
      <c r="D377" s="1" t="s">
        <v>373</v>
      </c>
      <c r="E377" s="3">
        <v>170</v>
      </c>
      <c r="F377" s="3">
        <v>1000</v>
      </c>
      <c r="G377" s="4">
        <f t="shared" ref="G377:G396" si="32">ROUND(IF(F377=0, IF(E377=0, 0, 1), E377/F377),5)</f>
        <v>0.17</v>
      </c>
    </row>
    <row r="378" spans="1:8" x14ac:dyDescent="0.25">
      <c r="A378" s="1"/>
      <c r="B378" s="1"/>
      <c r="C378" s="1"/>
      <c r="D378" s="1" t="s">
        <v>374</v>
      </c>
      <c r="E378" s="3">
        <v>341</v>
      </c>
      <c r="F378" s="3">
        <v>800</v>
      </c>
      <c r="G378" s="4">
        <f t="shared" si="32"/>
        <v>0.42625000000000002</v>
      </c>
    </row>
    <row r="379" spans="1:8" x14ac:dyDescent="0.25">
      <c r="A379" s="1"/>
      <c r="B379" s="1"/>
      <c r="C379" s="1"/>
      <c r="D379" s="1" t="s">
        <v>375</v>
      </c>
      <c r="E379" s="3">
        <v>0</v>
      </c>
      <c r="F379" s="3">
        <v>0</v>
      </c>
      <c r="G379" s="4">
        <f t="shared" si="32"/>
        <v>0</v>
      </c>
    </row>
    <row r="380" spans="1:8" x14ac:dyDescent="0.25">
      <c r="A380" s="1"/>
      <c r="B380" s="1"/>
      <c r="C380" s="1"/>
      <c r="D380" s="1" t="s">
        <v>376</v>
      </c>
      <c r="E380" s="3">
        <v>0</v>
      </c>
      <c r="F380" s="3">
        <v>1500</v>
      </c>
      <c r="G380" s="4">
        <f t="shared" si="32"/>
        <v>0</v>
      </c>
    </row>
    <row r="381" spans="1:8" x14ac:dyDescent="0.25">
      <c r="A381" s="1"/>
      <c r="B381" s="1"/>
      <c r="C381" s="1"/>
      <c r="D381" s="1" t="s">
        <v>377</v>
      </c>
      <c r="E381" s="3">
        <v>0</v>
      </c>
      <c r="F381" s="3">
        <v>0</v>
      </c>
      <c r="G381" s="4">
        <f t="shared" si="32"/>
        <v>0</v>
      </c>
    </row>
    <row r="382" spans="1:8" x14ac:dyDescent="0.25">
      <c r="A382" s="1"/>
      <c r="B382" s="1"/>
      <c r="C382" s="1"/>
      <c r="D382" s="1" t="s">
        <v>378</v>
      </c>
      <c r="E382" s="3">
        <v>35</v>
      </c>
      <c r="F382" s="3">
        <v>300</v>
      </c>
      <c r="G382" s="4">
        <f t="shared" si="32"/>
        <v>0.11667</v>
      </c>
    </row>
    <row r="383" spans="1:8" x14ac:dyDescent="0.25">
      <c r="A383" s="1"/>
      <c r="B383" s="1"/>
      <c r="C383" s="1"/>
      <c r="D383" s="1" t="s">
        <v>379</v>
      </c>
      <c r="E383" s="3">
        <v>462</v>
      </c>
      <c r="F383" s="3">
        <v>1000</v>
      </c>
      <c r="G383" s="4">
        <f t="shared" si="32"/>
        <v>0.46200000000000002</v>
      </c>
    </row>
    <row r="384" spans="1:8" ht="23.25" x14ac:dyDescent="0.25">
      <c r="A384" s="1"/>
      <c r="B384" s="1"/>
      <c r="C384" s="1"/>
      <c r="D384" s="1" t="s">
        <v>380</v>
      </c>
      <c r="E384" s="3">
        <v>857</v>
      </c>
      <c r="F384" s="3">
        <v>500</v>
      </c>
      <c r="G384" s="4">
        <f t="shared" si="32"/>
        <v>1.714</v>
      </c>
      <c r="H384" s="19" t="s">
        <v>465</v>
      </c>
    </row>
    <row r="385" spans="1:8" x14ac:dyDescent="0.25">
      <c r="A385" s="1"/>
      <c r="B385" s="1"/>
      <c r="C385" s="1"/>
      <c r="D385" s="1" t="s">
        <v>381</v>
      </c>
      <c r="E385" s="3">
        <v>0</v>
      </c>
      <c r="F385" s="3">
        <v>500</v>
      </c>
      <c r="G385" s="4">
        <f t="shared" si="32"/>
        <v>0</v>
      </c>
    </row>
    <row r="386" spans="1:8" x14ac:dyDescent="0.25">
      <c r="A386" s="1"/>
      <c r="B386" s="1"/>
      <c r="C386" s="1"/>
      <c r="D386" s="1" t="s">
        <v>382</v>
      </c>
      <c r="E386" s="3">
        <v>0</v>
      </c>
      <c r="F386" s="3">
        <v>500</v>
      </c>
      <c r="G386" s="4">
        <f t="shared" si="32"/>
        <v>0</v>
      </c>
    </row>
    <row r="387" spans="1:8" x14ac:dyDescent="0.25">
      <c r="A387" s="1"/>
      <c r="B387" s="1"/>
      <c r="C387" s="1"/>
      <c r="D387" s="1" t="s">
        <v>383</v>
      </c>
      <c r="E387" s="3">
        <v>0</v>
      </c>
      <c r="F387" s="3">
        <v>0</v>
      </c>
      <c r="G387" s="4">
        <f t="shared" si="32"/>
        <v>0</v>
      </c>
    </row>
    <row r="388" spans="1:8" x14ac:dyDescent="0.25">
      <c r="A388" s="1"/>
      <c r="B388" s="1"/>
      <c r="C388" s="1"/>
      <c r="D388" s="1" t="s">
        <v>384</v>
      </c>
      <c r="E388" s="3">
        <v>207</v>
      </c>
      <c r="F388" s="3">
        <v>600</v>
      </c>
      <c r="G388" s="4">
        <f t="shared" si="32"/>
        <v>0.34499999999999997</v>
      </c>
    </row>
    <row r="389" spans="1:8" ht="23.25" x14ac:dyDescent="0.25">
      <c r="A389" s="1"/>
      <c r="B389" s="1"/>
      <c r="C389" s="1"/>
      <c r="D389" s="1" t="s">
        <v>385</v>
      </c>
      <c r="E389" s="3">
        <v>287</v>
      </c>
      <c r="F389" s="3">
        <v>100</v>
      </c>
      <c r="G389" s="4">
        <f t="shared" si="32"/>
        <v>2.87</v>
      </c>
      <c r="H389" s="19" t="s">
        <v>466</v>
      </c>
    </row>
    <row r="390" spans="1:8" x14ac:dyDescent="0.25">
      <c r="A390" s="1"/>
      <c r="B390" s="1"/>
      <c r="C390" s="1"/>
      <c r="D390" s="1" t="s">
        <v>386</v>
      </c>
      <c r="E390" s="3">
        <v>0</v>
      </c>
      <c r="F390" s="3">
        <v>0</v>
      </c>
      <c r="G390" s="4">
        <f t="shared" si="32"/>
        <v>0</v>
      </c>
    </row>
    <row r="391" spans="1:8" x14ac:dyDescent="0.25">
      <c r="A391" s="1"/>
      <c r="B391" s="1"/>
      <c r="C391" s="1"/>
      <c r="D391" s="1" t="s">
        <v>387</v>
      </c>
      <c r="E391" s="3">
        <v>1026</v>
      </c>
      <c r="F391" s="3">
        <v>1500</v>
      </c>
      <c r="G391" s="4">
        <f t="shared" si="32"/>
        <v>0.68400000000000005</v>
      </c>
    </row>
    <row r="392" spans="1:8" x14ac:dyDescent="0.25">
      <c r="A392" s="1"/>
      <c r="B392" s="1"/>
      <c r="C392" s="1"/>
      <c r="D392" s="1" t="s">
        <v>388</v>
      </c>
      <c r="E392" s="3">
        <v>13775</v>
      </c>
      <c r="F392" s="3">
        <v>13775</v>
      </c>
      <c r="G392" s="4">
        <f t="shared" si="32"/>
        <v>1</v>
      </c>
    </row>
    <row r="393" spans="1:8" x14ac:dyDescent="0.25">
      <c r="A393" s="1"/>
      <c r="B393" s="1"/>
      <c r="C393" s="1"/>
      <c r="D393" s="1" t="s">
        <v>389</v>
      </c>
      <c r="E393" s="3">
        <v>197</v>
      </c>
      <c r="F393" s="3">
        <v>250</v>
      </c>
      <c r="G393" s="4">
        <f t="shared" si="32"/>
        <v>0.78800000000000003</v>
      </c>
    </row>
    <row r="394" spans="1:8" ht="15.75" thickBot="1" x14ac:dyDescent="0.3">
      <c r="A394" s="1"/>
      <c r="B394" s="1"/>
      <c r="C394" s="1"/>
      <c r="D394" s="1" t="s">
        <v>390</v>
      </c>
      <c r="E394" s="3">
        <v>0</v>
      </c>
      <c r="F394" s="3">
        <v>0</v>
      </c>
      <c r="G394" s="4">
        <f t="shared" si="32"/>
        <v>0</v>
      </c>
    </row>
    <row r="395" spans="1:8" ht="15.75" thickBot="1" x14ac:dyDescent="0.3">
      <c r="A395" s="1"/>
      <c r="B395" s="1"/>
      <c r="C395" s="1" t="s">
        <v>391</v>
      </c>
      <c r="D395" s="1"/>
      <c r="E395" s="7">
        <f>ROUND(SUM(E376:E394),5)</f>
        <v>17357</v>
      </c>
      <c r="F395" s="7">
        <f>ROUND(SUM(F376:F394),5)</f>
        <v>22325</v>
      </c>
      <c r="G395" s="8">
        <f t="shared" si="32"/>
        <v>0.77746999999999999</v>
      </c>
    </row>
    <row r="396" spans="1:8" x14ac:dyDescent="0.25">
      <c r="A396" s="1"/>
      <c r="B396" s="1" t="s">
        <v>392</v>
      </c>
      <c r="C396" s="1"/>
      <c r="D396" s="1"/>
      <c r="E396" s="3">
        <f>ROUND(E362+E370+E375+E395,5)</f>
        <v>180424</v>
      </c>
      <c r="F396" s="3">
        <f>ROUND(F362+F370+F375+F395,5)</f>
        <v>171662</v>
      </c>
      <c r="G396" s="4">
        <f t="shared" si="32"/>
        <v>1.05104</v>
      </c>
    </row>
    <row r="397" spans="1:8" x14ac:dyDescent="0.25">
      <c r="A397" s="1"/>
      <c r="B397" s="1" t="s">
        <v>393</v>
      </c>
      <c r="C397" s="1"/>
      <c r="D397" s="1"/>
      <c r="E397" s="3"/>
      <c r="F397" s="3"/>
      <c r="G397" s="4"/>
    </row>
    <row r="398" spans="1:8" x14ac:dyDescent="0.25">
      <c r="A398" s="1"/>
      <c r="B398" s="1"/>
      <c r="C398" s="1" t="s">
        <v>394</v>
      </c>
      <c r="D398" s="1"/>
      <c r="E398" s="3">
        <v>1959</v>
      </c>
      <c r="F398" s="3">
        <v>1985</v>
      </c>
      <c r="G398" s="4">
        <f>ROUND(IF(F398=0, IF(E398=0, 0, 1), E398/F398),5)</f>
        <v>0.9869</v>
      </c>
    </row>
    <row r="399" spans="1:8" x14ac:dyDescent="0.25">
      <c r="A399" s="1"/>
      <c r="B399" s="1"/>
      <c r="C399" s="1" t="s">
        <v>395</v>
      </c>
      <c r="D399" s="1"/>
      <c r="E399" s="3">
        <v>3752</v>
      </c>
      <c r="F399" s="3">
        <v>3981</v>
      </c>
      <c r="G399" s="4">
        <f>ROUND(IF(F399=0, IF(E399=0, 0, 1), E399/F399),5)</f>
        <v>0.94247999999999998</v>
      </c>
    </row>
    <row r="400" spans="1:8" x14ac:dyDescent="0.25">
      <c r="A400" s="1"/>
      <c r="B400" s="1"/>
      <c r="C400" s="1" t="s">
        <v>396</v>
      </c>
      <c r="D400" s="1"/>
      <c r="E400" s="3">
        <v>0</v>
      </c>
      <c r="F400" s="3">
        <v>0</v>
      </c>
      <c r="G400" s="4">
        <f>ROUND(IF(F400=0, IF(E400=0, 0, 1), E400/F400),5)</f>
        <v>0</v>
      </c>
    </row>
    <row r="401" spans="1:8" ht="15.75" thickBot="1" x14ac:dyDescent="0.3">
      <c r="A401" s="1"/>
      <c r="B401" s="1"/>
      <c r="C401" s="1" t="s">
        <v>397</v>
      </c>
      <c r="D401" s="1"/>
      <c r="E401" s="5">
        <v>289</v>
      </c>
      <c r="F401" s="5">
        <v>530</v>
      </c>
      <c r="G401" s="6">
        <f>ROUND(IF(F401=0, IF(E401=0, 0, 1), E401/F401),5)</f>
        <v>0.54527999999999999</v>
      </c>
    </row>
    <row r="402" spans="1:8" x14ac:dyDescent="0.25">
      <c r="A402" s="1"/>
      <c r="B402" s="1" t="s">
        <v>398</v>
      </c>
      <c r="C402" s="1"/>
      <c r="D402" s="1"/>
      <c r="E402" s="3">
        <f>ROUND(SUM(E397:E401),5)</f>
        <v>6000</v>
      </c>
      <c r="F402" s="3">
        <f>ROUND(SUM(F397:F401),5)</f>
        <v>6496</v>
      </c>
      <c r="G402" s="4">
        <f>ROUND(IF(F402=0, IF(E402=0, 0, 1), E402/F402),5)</f>
        <v>0.92364999999999997</v>
      </c>
    </row>
    <row r="403" spans="1:8" x14ac:dyDescent="0.25">
      <c r="A403" s="1"/>
      <c r="B403" s="1" t="s">
        <v>399</v>
      </c>
      <c r="C403" s="1"/>
      <c r="D403" s="1"/>
      <c r="E403" s="3"/>
      <c r="F403" s="3"/>
      <c r="G403" s="4"/>
    </row>
    <row r="404" spans="1:8" x14ac:dyDescent="0.25">
      <c r="A404" s="1"/>
      <c r="B404" s="1"/>
      <c r="C404" s="1" t="s">
        <v>400</v>
      </c>
      <c r="D404" s="1"/>
      <c r="E404" s="3">
        <v>1959</v>
      </c>
      <c r="F404" s="3">
        <v>1985</v>
      </c>
      <c r="G404" s="4">
        <f>ROUND(IF(F404=0, IF(E404=0, 0, 1), E404/F404),5)</f>
        <v>0.9869</v>
      </c>
    </row>
    <row r="405" spans="1:8" x14ac:dyDescent="0.25">
      <c r="A405" s="1"/>
      <c r="B405" s="1"/>
      <c r="C405" s="1" t="s">
        <v>401</v>
      </c>
      <c r="D405" s="1"/>
      <c r="E405" s="3">
        <v>3752</v>
      </c>
      <c r="F405" s="3">
        <v>3981</v>
      </c>
      <c r="G405" s="4">
        <f>ROUND(IF(F405=0, IF(E405=0, 0, 1), E405/F405),5)</f>
        <v>0.94247999999999998</v>
      </c>
    </row>
    <row r="406" spans="1:8" x14ac:dyDescent="0.25">
      <c r="A406" s="1"/>
      <c r="B406" s="1"/>
      <c r="C406" s="1" t="s">
        <v>402</v>
      </c>
      <c r="D406" s="1"/>
      <c r="E406" s="3">
        <v>0</v>
      </c>
      <c r="F406" s="3">
        <v>0</v>
      </c>
      <c r="G406" s="4">
        <f>ROUND(IF(F406=0, IF(E406=0, 0, 1), E406/F406),5)</f>
        <v>0</v>
      </c>
    </row>
    <row r="407" spans="1:8" ht="15.75" thickBot="1" x14ac:dyDescent="0.3">
      <c r="A407" s="1"/>
      <c r="B407" s="1"/>
      <c r="C407" s="1" t="s">
        <v>403</v>
      </c>
      <c r="D407" s="1"/>
      <c r="E407" s="5">
        <v>604</v>
      </c>
      <c r="F407" s="5">
        <v>530</v>
      </c>
      <c r="G407" s="6">
        <f>ROUND(IF(F407=0, IF(E407=0, 0, 1), E407/F407),5)</f>
        <v>1.1396200000000001</v>
      </c>
    </row>
    <row r="408" spans="1:8" x14ac:dyDescent="0.25">
      <c r="A408" s="1"/>
      <c r="B408" s="1" t="s">
        <v>404</v>
      </c>
      <c r="C408" s="1"/>
      <c r="D408" s="1"/>
      <c r="E408" s="3">
        <f>ROUND(SUM(E403:E407),5)</f>
        <v>6315</v>
      </c>
      <c r="F408" s="3">
        <f>ROUND(SUM(F403:F407),5)</f>
        <v>6496</v>
      </c>
      <c r="G408" s="4">
        <f>ROUND(IF(F408=0, IF(E408=0, 0, 1), E408/F408),5)</f>
        <v>0.97214</v>
      </c>
    </row>
    <row r="409" spans="1:8" x14ac:dyDescent="0.25">
      <c r="A409" s="1"/>
      <c r="B409" s="1" t="s">
        <v>405</v>
      </c>
      <c r="C409" s="1"/>
      <c r="D409" s="1"/>
      <c r="E409" s="3"/>
      <c r="F409" s="3"/>
      <c r="G409" s="4"/>
    </row>
    <row r="410" spans="1:8" x14ac:dyDescent="0.25">
      <c r="A410" s="1"/>
      <c r="B410" s="1"/>
      <c r="C410" s="1" t="s">
        <v>406</v>
      </c>
      <c r="D410" s="1"/>
      <c r="E410" s="3">
        <v>0</v>
      </c>
      <c r="F410" s="3">
        <v>0</v>
      </c>
      <c r="G410" s="4">
        <f t="shared" ref="G410:G419" si="33">ROUND(IF(F410=0, IF(E410=0, 0, 1), E410/F410),5)</f>
        <v>0</v>
      </c>
    </row>
    <row r="411" spans="1:8" x14ac:dyDescent="0.25">
      <c r="A411" s="1"/>
      <c r="B411" s="1"/>
      <c r="C411" s="1" t="s">
        <v>407</v>
      </c>
      <c r="D411" s="1"/>
      <c r="E411" s="3">
        <v>79636</v>
      </c>
      <c r="F411" s="3">
        <v>76987</v>
      </c>
      <c r="G411" s="4">
        <f t="shared" si="33"/>
        <v>1.0344100000000001</v>
      </c>
    </row>
    <row r="412" spans="1:8" x14ac:dyDescent="0.25">
      <c r="A412" s="1"/>
      <c r="B412" s="1"/>
      <c r="C412" s="1" t="s">
        <v>408</v>
      </c>
      <c r="D412" s="1"/>
      <c r="E412" s="3">
        <v>358867</v>
      </c>
      <c r="F412" s="3">
        <v>379532</v>
      </c>
      <c r="G412" s="4">
        <f t="shared" si="33"/>
        <v>0.94555</v>
      </c>
    </row>
    <row r="413" spans="1:8" x14ac:dyDescent="0.25">
      <c r="A413" s="1"/>
      <c r="B413" s="1"/>
      <c r="C413" s="1" t="s">
        <v>409</v>
      </c>
      <c r="D413" s="1"/>
      <c r="E413" s="3">
        <v>134470</v>
      </c>
      <c r="F413" s="3">
        <v>174885</v>
      </c>
      <c r="G413" s="4">
        <f t="shared" si="33"/>
        <v>0.76890999999999998</v>
      </c>
    </row>
    <row r="414" spans="1:8" ht="23.25" x14ac:dyDescent="0.25">
      <c r="A414" s="1"/>
      <c r="B414" s="1"/>
      <c r="C414" s="1" t="s">
        <v>410</v>
      </c>
      <c r="D414" s="1"/>
      <c r="E414" s="3">
        <v>-11164</v>
      </c>
      <c r="F414" s="3">
        <v>75000</v>
      </c>
      <c r="G414" s="4">
        <f t="shared" si="33"/>
        <v>-0.14885000000000001</v>
      </c>
      <c r="H414" s="19" t="s">
        <v>467</v>
      </c>
    </row>
    <row r="415" spans="1:8" x14ac:dyDescent="0.25">
      <c r="A415" s="1"/>
      <c r="B415" s="1"/>
      <c r="C415" s="1" t="s">
        <v>411</v>
      </c>
      <c r="D415" s="1"/>
      <c r="E415" s="3">
        <v>0</v>
      </c>
      <c r="F415" s="3">
        <v>0</v>
      </c>
      <c r="G415" s="4">
        <f t="shared" si="33"/>
        <v>0</v>
      </c>
    </row>
    <row r="416" spans="1:8" x14ac:dyDescent="0.25">
      <c r="A416" s="1"/>
      <c r="B416" s="1"/>
      <c r="C416" s="1" t="s">
        <v>412</v>
      </c>
      <c r="D416" s="1"/>
      <c r="E416" s="3">
        <v>387963</v>
      </c>
      <c r="F416" s="3">
        <v>443804</v>
      </c>
      <c r="G416" s="4">
        <f t="shared" si="33"/>
        <v>0.87417999999999996</v>
      </c>
    </row>
    <row r="417" spans="1:8" x14ac:dyDescent="0.25">
      <c r="A417" s="1"/>
      <c r="B417" s="1"/>
      <c r="C417" s="1" t="s">
        <v>413</v>
      </c>
      <c r="D417" s="1"/>
      <c r="E417" s="3">
        <v>32667</v>
      </c>
      <c r="F417" s="3">
        <v>37250</v>
      </c>
      <c r="G417" s="4">
        <f t="shared" si="33"/>
        <v>0.87697000000000003</v>
      </c>
    </row>
    <row r="418" spans="1:8" ht="15.75" thickBot="1" x14ac:dyDescent="0.3">
      <c r="A418" s="1"/>
      <c r="B418" s="1"/>
      <c r="C418" s="1" t="s">
        <v>414</v>
      </c>
      <c r="D418" s="1"/>
      <c r="E418" s="5">
        <v>0</v>
      </c>
      <c r="F418" s="5">
        <v>4000</v>
      </c>
      <c r="G418" s="6">
        <f t="shared" si="33"/>
        <v>0</v>
      </c>
    </row>
    <row r="419" spans="1:8" x14ac:dyDescent="0.25">
      <c r="A419" s="1"/>
      <c r="B419" s="1" t="s">
        <v>415</v>
      </c>
      <c r="C419" s="1"/>
      <c r="D419" s="1"/>
      <c r="E419" s="3">
        <f>ROUND(SUM(E409:E418),5)</f>
        <v>982439</v>
      </c>
      <c r="F419" s="3">
        <f>ROUND(SUM(F409:F418),5)</f>
        <v>1191458</v>
      </c>
      <c r="G419" s="4">
        <f t="shared" si="33"/>
        <v>0.82457000000000003</v>
      </c>
    </row>
    <row r="420" spans="1:8" x14ac:dyDescent="0.25">
      <c r="A420" s="1"/>
      <c r="B420" s="1" t="s">
        <v>416</v>
      </c>
      <c r="C420" s="1"/>
      <c r="D420" s="1"/>
      <c r="E420" s="3"/>
      <c r="F420" s="3"/>
      <c r="G420" s="4"/>
    </row>
    <row r="421" spans="1:8" x14ac:dyDescent="0.25">
      <c r="A421" s="1"/>
      <c r="B421" s="1"/>
      <c r="C421" s="1" t="s">
        <v>417</v>
      </c>
      <c r="D421" s="1"/>
      <c r="E421" s="3"/>
      <c r="F421" s="3"/>
      <c r="G421" s="4"/>
    </row>
    <row r="422" spans="1:8" x14ac:dyDescent="0.25">
      <c r="A422" s="1"/>
      <c r="B422" s="1"/>
      <c r="C422" s="1"/>
      <c r="D422" s="1" t="s">
        <v>418</v>
      </c>
      <c r="E422" s="3">
        <v>0</v>
      </c>
      <c r="F422" s="3">
        <v>0</v>
      </c>
      <c r="G422" s="4">
        <f>ROUND(IF(F422=0, IF(E422=0, 0, 1), E422/F422),5)</f>
        <v>0</v>
      </c>
    </row>
    <row r="423" spans="1:8" ht="34.5" x14ac:dyDescent="0.25">
      <c r="A423" s="1"/>
      <c r="B423" s="1"/>
      <c r="C423" s="1"/>
      <c r="D423" s="1" t="s">
        <v>419</v>
      </c>
      <c r="E423" s="3">
        <v>1000000</v>
      </c>
      <c r="F423" s="3">
        <v>0</v>
      </c>
      <c r="G423" s="4">
        <f>ROUND(IF(F423=0, IF(E423=0, 0, 1), E423/F423),5)</f>
        <v>1</v>
      </c>
      <c r="H423" s="19" t="s">
        <v>444</v>
      </c>
    </row>
    <row r="424" spans="1:8" ht="15.75" thickBot="1" x14ac:dyDescent="0.3">
      <c r="A424" s="1"/>
      <c r="B424" s="1"/>
      <c r="C424" s="1"/>
      <c r="D424" s="1" t="s">
        <v>420</v>
      </c>
      <c r="E424" s="5">
        <v>0</v>
      </c>
      <c r="F424" s="5">
        <v>0</v>
      </c>
      <c r="G424" s="6">
        <f>ROUND(IF(F424=0, IF(E424=0, 0, 1), E424/F424),5)</f>
        <v>0</v>
      </c>
    </row>
    <row r="425" spans="1:8" x14ac:dyDescent="0.25">
      <c r="A425" s="1"/>
      <c r="B425" s="1"/>
      <c r="C425" s="1" t="s">
        <v>421</v>
      </c>
      <c r="D425" s="1"/>
      <c r="E425" s="3">
        <f>ROUND(SUM(E421:E424),5)</f>
        <v>1000000</v>
      </c>
      <c r="F425" s="3">
        <f>ROUND(SUM(F421:F424),5)</f>
        <v>0</v>
      </c>
      <c r="G425" s="4">
        <f>ROUND(IF(F425=0, IF(E425=0, 0, 1), E425/F425),5)</f>
        <v>1</v>
      </c>
    </row>
    <row r="426" spans="1:8" x14ac:dyDescent="0.25">
      <c r="A426" s="1"/>
      <c r="B426" s="1"/>
      <c r="C426" s="1" t="s">
        <v>422</v>
      </c>
      <c r="D426" s="1"/>
      <c r="E426" s="3"/>
      <c r="F426" s="3"/>
      <c r="G426" s="4"/>
    </row>
    <row r="427" spans="1:8" x14ac:dyDescent="0.25">
      <c r="A427" s="1"/>
      <c r="B427" s="1"/>
      <c r="C427" s="1"/>
      <c r="D427" s="1" t="s">
        <v>423</v>
      </c>
      <c r="E427" s="3">
        <v>0</v>
      </c>
      <c r="F427" s="3">
        <v>0</v>
      </c>
      <c r="G427" s="4">
        <f t="shared" ref="G427:G433" si="34">ROUND(IF(F427=0, IF(E427=0, 0, 1), E427/F427),5)</f>
        <v>0</v>
      </c>
    </row>
    <row r="428" spans="1:8" ht="34.5" x14ac:dyDescent="0.25">
      <c r="A428" s="1"/>
      <c r="B428" s="1"/>
      <c r="C428" s="1"/>
      <c r="D428" s="1" t="s">
        <v>424</v>
      </c>
      <c r="E428" s="3">
        <v>73879</v>
      </c>
      <c r="F428" s="3">
        <v>73879</v>
      </c>
      <c r="G428" s="4">
        <f t="shared" si="34"/>
        <v>1</v>
      </c>
      <c r="H428" s="19" t="s">
        <v>444</v>
      </c>
    </row>
    <row r="429" spans="1:8" ht="15.75" thickBot="1" x14ac:dyDescent="0.3">
      <c r="A429" s="1"/>
      <c r="B429" s="1"/>
      <c r="C429" s="1"/>
      <c r="D429" s="1" t="s">
        <v>425</v>
      </c>
      <c r="E429" s="3">
        <v>0</v>
      </c>
      <c r="F429" s="3">
        <v>0</v>
      </c>
      <c r="G429" s="4">
        <f t="shared" si="34"/>
        <v>0</v>
      </c>
    </row>
    <row r="430" spans="1:8" ht="15.75" thickBot="1" x14ac:dyDescent="0.3">
      <c r="A430" s="1"/>
      <c r="B430" s="1"/>
      <c r="C430" s="1" t="s">
        <v>426</v>
      </c>
      <c r="D430" s="1"/>
      <c r="E430" s="9">
        <f>ROUND(SUM(E426:E429),5)</f>
        <v>73879</v>
      </c>
      <c r="F430" s="9">
        <f>ROUND(SUM(F426:F429),5)</f>
        <v>73879</v>
      </c>
      <c r="G430" s="10">
        <f t="shared" si="34"/>
        <v>1</v>
      </c>
    </row>
    <row r="431" spans="1:8" ht="15.75" thickBot="1" x14ac:dyDescent="0.3">
      <c r="A431" s="1"/>
      <c r="B431" s="1" t="s">
        <v>427</v>
      </c>
      <c r="C431" s="1"/>
      <c r="D431" s="1"/>
      <c r="E431" s="9">
        <f>ROUND(E420+E425+E430,5)</f>
        <v>1073879</v>
      </c>
      <c r="F431" s="9">
        <f>ROUND(F420+F425+F430,5)</f>
        <v>73879</v>
      </c>
      <c r="G431" s="10">
        <f t="shared" si="34"/>
        <v>14.53565</v>
      </c>
    </row>
    <row r="432" spans="1:8" ht="15.75" thickBot="1" x14ac:dyDescent="0.3">
      <c r="A432" s="1" t="s">
        <v>428</v>
      </c>
      <c r="B432" s="1"/>
      <c r="C432" s="1"/>
      <c r="D432" s="1"/>
      <c r="E432" s="9">
        <f>ROUND(SUM(E62:E64)+SUM(E70:E71)+E89+E109+E130+E147+E160+SUM(E173:E174)+E177+E203+E217+E267+E299+E315+SUM(E360:E361)+E396+E402+E408+E419+E431,5)</f>
        <v>5768124</v>
      </c>
      <c r="F432" s="9">
        <f>ROUND(SUM(F62:F64)+SUM(F70:F71)+F89+F109+F130+F147+F160+SUM(F173:F174)+F177+F203+F217+F267+F299+F315+SUM(F360:F361)+F396+F402+F408+F419+F431,5)</f>
        <v>6074396</v>
      </c>
      <c r="G432" s="10">
        <f t="shared" si="34"/>
        <v>0.94957999999999998</v>
      </c>
    </row>
    <row r="433" spans="1:7" s="13" customFormat="1" ht="12" thickBot="1" x14ac:dyDescent="0.25">
      <c r="A433" s="1"/>
      <c r="B433" s="1"/>
      <c r="C433" s="1"/>
      <c r="D433" s="1"/>
      <c r="E433" s="11">
        <f>ROUND(E61-E432,5)</f>
        <v>695256</v>
      </c>
      <c r="F433" s="11">
        <f>ROUND(F61-F432,5)</f>
        <v>0</v>
      </c>
      <c r="G433" s="12">
        <f t="shared" si="34"/>
        <v>1</v>
      </c>
    </row>
    <row r="434" spans="1:7" ht="15.75" thickTop="1" x14ac:dyDescent="0.25"/>
  </sheetData>
  <printOptions headings="1" gridLines="1"/>
  <pageMargins left="0.45" right="0.45" top="1" bottom="0.5" header="0.1" footer="0.3"/>
  <pageSetup orientation="portrait" r:id="rId1"/>
  <headerFooter>
    <oddHeader>&amp;C&amp;"Arial,Bold"&amp;12Village of Green Island
Operating Statement
General Fund
June 1, 2025 - April 30, 2026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D2BA4-3644-43C3-A4DC-2C2439CA02B5}">
  <dimension ref="A1:H31"/>
  <sheetViews>
    <sheetView workbookViewId="0">
      <pane xSplit="4" ySplit="2" topLeftCell="E3" activePane="bottomRight" state="frozenSplit"/>
      <selection pane="topRight" activeCell="E1" sqref="E1"/>
      <selection pane="bottomLeft" activeCell="A3" sqref="A3"/>
      <selection pane="bottomRight" activeCell="L18" sqref="L18"/>
    </sheetView>
  </sheetViews>
  <sheetFormatPr defaultRowHeight="15" x14ac:dyDescent="0.25"/>
  <cols>
    <col min="1" max="1" width="0.5703125" style="13" customWidth="1"/>
    <col min="2" max="3" width="3" style="13" customWidth="1"/>
    <col min="4" max="4" width="34.7109375" style="13" customWidth="1"/>
    <col min="5" max="5" width="12.85546875" bestFit="1" customWidth="1"/>
    <col min="6" max="6" width="9.42578125" customWidth="1"/>
    <col min="7" max="7" width="10.28515625" bestFit="1" customWidth="1"/>
    <col min="8" max="8" width="9.140625" style="18"/>
  </cols>
  <sheetData>
    <row r="1" spans="1:8" ht="15.75" thickBot="1" x14ac:dyDescent="0.3">
      <c r="A1" s="1"/>
      <c r="B1" s="1"/>
      <c r="C1" s="1"/>
      <c r="D1" s="1"/>
      <c r="E1" s="2"/>
      <c r="F1" s="2"/>
      <c r="G1" s="2"/>
    </row>
    <row r="2" spans="1:8" s="15" customFormat="1" ht="47.25" thickTop="1" thickBot="1" x14ac:dyDescent="0.3">
      <c r="A2" s="14"/>
      <c r="B2" s="14"/>
      <c r="C2" s="14"/>
      <c r="D2" s="14"/>
      <c r="E2" s="16" t="s">
        <v>429</v>
      </c>
      <c r="F2" s="16" t="s">
        <v>430</v>
      </c>
      <c r="G2" s="16" t="s">
        <v>431</v>
      </c>
      <c r="H2" s="17" t="s">
        <v>492</v>
      </c>
    </row>
    <row r="3" spans="1:8" ht="15.75" thickTop="1" x14ac:dyDescent="0.25">
      <c r="A3" s="1"/>
      <c r="B3" s="1"/>
      <c r="C3" s="1" t="s">
        <v>0</v>
      </c>
      <c r="D3" s="1"/>
      <c r="E3" s="3"/>
      <c r="F3" s="3"/>
      <c r="G3" s="4"/>
    </row>
    <row r="4" spans="1:8" x14ac:dyDescent="0.25">
      <c r="A4" s="1"/>
      <c r="B4" s="1"/>
      <c r="C4" s="1"/>
      <c r="D4" s="1" t="s">
        <v>468</v>
      </c>
      <c r="E4" s="3">
        <v>540988</v>
      </c>
      <c r="F4" s="3">
        <v>730000</v>
      </c>
      <c r="G4" s="4">
        <f t="shared" ref="G4:G10" si="0">ROUND(IF(F4=0, IF(E4=0, 0, 1), E4/F4),5)</f>
        <v>0.74107999999999996</v>
      </c>
    </row>
    <row r="5" spans="1:8" x14ac:dyDescent="0.25">
      <c r="A5" s="1"/>
      <c r="B5" s="1"/>
      <c r="C5" s="1"/>
      <c r="D5" s="1" t="s">
        <v>469</v>
      </c>
      <c r="E5" s="3">
        <v>33191</v>
      </c>
      <c r="F5" s="3">
        <v>47000</v>
      </c>
      <c r="G5" s="4">
        <f t="shared" si="0"/>
        <v>0.70618999999999998</v>
      </c>
    </row>
    <row r="6" spans="1:8" x14ac:dyDescent="0.25">
      <c r="A6" s="1"/>
      <c r="B6" s="1"/>
      <c r="C6" s="1"/>
      <c r="D6" s="1" t="s">
        <v>470</v>
      </c>
      <c r="E6" s="3">
        <v>12683</v>
      </c>
      <c r="F6" s="3">
        <v>14000</v>
      </c>
      <c r="G6" s="4">
        <f t="shared" si="0"/>
        <v>0.90593000000000001</v>
      </c>
    </row>
    <row r="7" spans="1:8" x14ac:dyDescent="0.25">
      <c r="A7" s="1"/>
      <c r="B7" s="1"/>
      <c r="C7" s="1"/>
      <c r="D7" s="1" t="s">
        <v>471</v>
      </c>
      <c r="E7" s="3">
        <v>9534</v>
      </c>
      <c r="F7" s="3">
        <v>4433</v>
      </c>
      <c r="G7" s="4">
        <f t="shared" si="0"/>
        <v>2.15069</v>
      </c>
    </row>
    <row r="8" spans="1:8" ht="15.75" thickBot="1" x14ac:dyDescent="0.3">
      <c r="A8" s="1"/>
      <c r="B8" s="1"/>
      <c r="C8" s="1"/>
      <c r="D8" s="1" t="s">
        <v>472</v>
      </c>
      <c r="E8" s="3">
        <v>610000</v>
      </c>
      <c r="F8" s="3">
        <v>610000</v>
      </c>
      <c r="G8" s="4">
        <f t="shared" si="0"/>
        <v>1</v>
      </c>
    </row>
    <row r="9" spans="1:8" ht="15.75" thickBot="1" x14ac:dyDescent="0.3">
      <c r="A9" s="1"/>
      <c r="B9" s="1"/>
      <c r="C9" s="1" t="s">
        <v>54</v>
      </c>
      <c r="D9" s="1"/>
      <c r="E9" s="7">
        <f>ROUND(SUM(E3:E8),5)</f>
        <v>1206396</v>
      </c>
      <c r="F9" s="7">
        <f>ROUND(SUM(F3:F8),5)</f>
        <v>1405433</v>
      </c>
      <c r="G9" s="8">
        <f t="shared" si="0"/>
        <v>0.85838000000000003</v>
      </c>
    </row>
    <row r="10" spans="1:8" x14ac:dyDescent="0.25">
      <c r="A10" s="1"/>
      <c r="B10" s="1" t="s">
        <v>473</v>
      </c>
      <c r="C10" s="1"/>
      <c r="D10" s="1"/>
      <c r="E10" s="3">
        <f>E9</f>
        <v>1206396</v>
      </c>
      <c r="F10" s="3">
        <f>F9</f>
        <v>1405433</v>
      </c>
      <c r="G10" s="4">
        <f t="shared" si="0"/>
        <v>0.85838000000000003</v>
      </c>
    </row>
    <row r="11" spans="1:8" x14ac:dyDescent="0.25">
      <c r="A11" s="1"/>
      <c r="B11" s="1"/>
      <c r="C11" s="1" t="s">
        <v>58</v>
      </c>
      <c r="D11" s="1"/>
      <c r="E11" s="3"/>
      <c r="F11" s="3"/>
      <c r="G11" s="4"/>
    </row>
    <row r="12" spans="1:8" ht="57" x14ac:dyDescent="0.25">
      <c r="A12" s="1"/>
      <c r="B12" s="1"/>
      <c r="C12" s="1"/>
      <c r="D12" s="1" t="s">
        <v>474</v>
      </c>
      <c r="E12" s="3">
        <v>22224</v>
      </c>
      <c r="F12" s="3">
        <v>0</v>
      </c>
      <c r="G12" s="4">
        <f t="shared" ref="G12:G30" si="1">ROUND(IF(F12=0, IF(E12=0, 0, 1), E12/F12),5)</f>
        <v>1</v>
      </c>
      <c r="H12" s="19" t="s">
        <v>493</v>
      </c>
    </row>
    <row r="13" spans="1:8" x14ac:dyDescent="0.25">
      <c r="A13" s="1"/>
      <c r="B13" s="1"/>
      <c r="C13" s="1"/>
      <c r="D13" s="1" t="s">
        <v>475</v>
      </c>
      <c r="E13" s="3">
        <v>25838</v>
      </c>
      <c r="F13" s="3">
        <v>30000</v>
      </c>
      <c r="G13" s="4">
        <f t="shared" si="1"/>
        <v>0.86126999999999998</v>
      </c>
    </row>
    <row r="14" spans="1:8" x14ac:dyDescent="0.25">
      <c r="A14" s="1"/>
      <c r="B14" s="1"/>
      <c r="C14" s="1"/>
      <c r="D14" s="1" t="s">
        <v>476</v>
      </c>
      <c r="E14" s="3">
        <v>15205</v>
      </c>
      <c r="F14" s="3">
        <v>15250</v>
      </c>
      <c r="G14" s="4">
        <f t="shared" si="1"/>
        <v>0.99704999999999999</v>
      </c>
    </row>
    <row r="15" spans="1:8" x14ac:dyDescent="0.25">
      <c r="A15" s="1"/>
      <c r="B15" s="1"/>
      <c r="C15" s="1"/>
      <c r="D15" s="1" t="s">
        <v>477</v>
      </c>
      <c r="E15" s="3">
        <v>189603</v>
      </c>
      <c r="F15" s="3">
        <v>208568</v>
      </c>
      <c r="G15" s="4">
        <f t="shared" si="1"/>
        <v>0.90907000000000004</v>
      </c>
    </row>
    <row r="16" spans="1:8" x14ac:dyDescent="0.25">
      <c r="A16" s="1"/>
      <c r="B16" s="1"/>
      <c r="C16" s="1"/>
      <c r="D16" s="1" t="s">
        <v>478</v>
      </c>
      <c r="E16" s="3">
        <v>8168</v>
      </c>
      <c r="F16" s="3">
        <v>8000</v>
      </c>
      <c r="G16" s="4">
        <f t="shared" si="1"/>
        <v>1.0209999999999999</v>
      </c>
    </row>
    <row r="17" spans="1:8" x14ac:dyDescent="0.25">
      <c r="A17" s="1"/>
      <c r="B17" s="1"/>
      <c r="C17" s="1"/>
      <c r="D17" s="1" t="s">
        <v>479</v>
      </c>
      <c r="E17" s="3">
        <v>1816</v>
      </c>
      <c r="F17" s="3">
        <v>1817</v>
      </c>
      <c r="G17" s="4">
        <f t="shared" si="1"/>
        <v>0.99944999999999995</v>
      </c>
    </row>
    <row r="18" spans="1:8" x14ac:dyDescent="0.25">
      <c r="A18" s="1"/>
      <c r="B18" s="1"/>
      <c r="C18" s="1"/>
      <c r="D18" s="1" t="s">
        <v>480</v>
      </c>
      <c r="E18" s="3">
        <v>3889</v>
      </c>
      <c r="F18" s="3">
        <v>4260</v>
      </c>
      <c r="G18" s="4">
        <f t="shared" si="1"/>
        <v>0.91291</v>
      </c>
    </row>
    <row r="19" spans="1:8" x14ac:dyDescent="0.25">
      <c r="A19" s="1"/>
      <c r="B19" s="1"/>
      <c r="C19" s="1"/>
      <c r="D19" s="1" t="s">
        <v>481</v>
      </c>
      <c r="E19" s="3">
        <v>423</v>
      </c>
      <c r="F19" s="3">
        <v>423</v>
      </c>
      <c r="G19" s="4">
        <f t="shared" si="1"/>
        <v>1</v>
      </c>
    </row>
    <row r="20" spans="1:8" ht="34.5" x14ac:dyDescent="0.25">
      <c r="A20" s="1"/>
      <c r="B20" s="1"/>
      <c r="C20" s="1"/>
      <c r="D20" s="1" t="s">
        <v>482</v>
      </c>
      <c r="E20" s="3">
        <v>417426</v>
      </c>
      <c r="F20" s="3">
        <v>615000</v>
      </c>
      <c r="G20" s="4">
        <f t="shared" si="1"/>
        <v>0.67874000000000001</v>
      </c>
      <c r="H20" s="19" t="s">
        <v>494</v>
      </c>
    </row>
    <row r="21" spans="1:8" x14ac:dyDescent="0.25">
      <c r="A21" s="1"/>
      <c r="B21" s="1"/>
      <c r="C21" s="1"/>
      <c r="D21" s="1" t="s">
        <v>483</v>
      </c>
      <c r="E21" s="3">
        <v>83337</v>
      </c>
      <c r="F21" s="3">
        <v>160835</v>
      </c>
      <c r="G21" s="4">
        <f t="shared" si="1"/>
        <v>0.51815</v>
      </c>
    </row>
    <row r="22" spans="1:8" x14ac:dyDescent="0.25">
      <c r="A22" s="1"/>
      <c r="B22" s="1"/>
      <c r="C22" s="1"/>
      <c r="D22" s="1" t="s">
        <v>484</v>
      </c>
      <c r="E22" s="3">
        <v>103700</v>
      </c>
      <c r="F22" s="3">
        <v>200000</v>
      </c>
      <c r="G22" s="4">
        <f t="shared" si="1"/>
        <v>0.51849999999999996</v>
      </c>
    </row>
    <row r="23" spans="1:8" ht="34.5" x14ac:dyDescent="0.25">
      <c r="A23" s="1"/>
      <c r="B23" s="1"/>
      <c r="C23" s="1"/>
      <c r="D23" s="1" t="s">
        <v>485</v>
      </c>
      <c r="E23" s="3">
        <v>5007</v>
      </c>
      <c r="F23" s="3">
        <v>5000</v>
      </c>
      <c r="G23" s="4">
        <f t="shared" si="1"/>
        <v>1.0014000000000001</v>
      </c>
      <c r="H23" s="19" t="s">
        <v>495</v>
      </c>
    </row>
    <row r="24" spans="1:8" x14ac:dyDescent="0.25">
      <c r="A24" s="1"/>
      <c r="B24" s="1"/>
      <c r="C24" s="1"/>
      <c r="D24" s="1" t="s">
        <v>486</v>
      </c>
      <c r="E24" s="3">
        <v>26191</v>
      </c>
      <c r="F24" s="3">
        <v>20000</v>
      </c>
      <c r="G24" s="4">
        <f t="shared" si="1"/>
        <v>1.30955</v>
      </c>
      <c r="H24" s="19" t="s">
        <v>496</v>
      </c>
    </row>
    <row r="25" spans="1:8" x14ac:dyDescent="0.25">
      <c r="A25" s="1"/>
      <c r="B25" s="1"/>
      <c r="C25" s="1"/>
      <c r="D25" s="1" t="s">
        <v>487</v>
      </c>
      <c r="E25" s="3">
        <v>41478</v>
      </c>
      <c r="F25" s="3">
        <v>40098</v>
      </c>
      <c r="G25" s="4">
        <f t="shared" si="1"/>
        <v>1.0344199999999999</v>
      </c>
    </row>
    <row r="26" spans="1:8" x14ac:dyDescent="0.25">
      <c r="A26" s="1"/>
      <c r="B26" s="1"/>
      <c r="C26" s="1"/>
      <c r="D26" s="1" t="s">
        <v>488</v>
      </c>
      <c r="E26" s="3">
        <v>14906</v>
      </c>
      <c r="F26" s="3">
        <v>17065</v>
      </c>
      <c r="G26" s="4">
        <f t="shared" si="1"/>
        <v>0.87348000000000003</v>
      </c>
    </row>
    <row r="27" spans="1:8" x14ac:dyDescent="0.25">
      <c r="A27" s="1"/>
      <c r="B27" s="1"/>
      <c r="C27" s="1"/>
      <c r="D27" s="1" t="s">
        <v>489</v>
      </c>
      <c r="E27" s="3">
        <v>0</v>
      </c>
      <c r="F27" s="3">
        <v>5000</v>
      </c>
      <c r="G27" s="4">
        <f t="shared" si="1"/>
        <v>0</v>
      </c>
    </row>
    <row r="28" spans="1:8" ht="15.75" thickBot="1" x14ac:dyDescent="0.3">
      <c r="A28" s="1"/>
      <c r="B28" s="1"/>
      <c r="C28" s="1"/>
      <c r="D28" s="1" t="s">
        <v>490</v>
      </c>
      <c r="E28" s="3">
        <v>66848</v>
      </c>
      <c r="F28" s="3">
        <v>74117</v>
      </c>
      <c r="G28" s="4">
        <f t="shared" si="1"/>
        <v>0.90193000000000001</v>
      </c>
    </row>
    <row r="29" spans="1:8" ht="15.75" thickBot="1" x14ac:dyDescent="0.3">
      <c r="A29" s="1"/>
      <c r="B29" s="1"/>
      <c r="C29" s="1" t="s">
        <v>428</v>
      </c>
      <c r="D29" s="1"/>
      <c r="E29" s="9">
        <f>ROUND(SUM(E11:E28),5)</f>
        <v>1026059</v>
      </c>
      <c r="F29" s="9">
        <f>ROUND(SUM(F11:F28),5)</f>
        <v>1405433</v>
      </c>
      <c r="G29" s="10">
        <f t="shared" si="1"/>
        <v>0.73007</v>
      </c>
    </row>
    <row r="30" spans="1:8" s="13" customFormat="1" ht="12" thickBot="1" x14ac:dyDescent="0.25">
      <c r="A30" s="1" t="s">
        <v>491</v>
      </c>
      <c r="B30" s="1"/>
      <c r="C30" s="1"/>
      <c r="D30" s="1"/>
      <c r="E30" s="11">
        <f>ROUND(E10-E29,5)</f>
        <v>180337</v>
      </c>
      <c r="F30" s="11">
        <f>ROUND(F10-F29,5)</f>
        <v>0</v>
      </c>
      <c r="G30" s="12">
        <f t="shared" si="1"/>
        <v>1</v>
      </c>
    </row>
    <row r="31" spans="1:8" ht="15.75" thickTop="1" x14ac:dyDescent="0.25"/>
  </sheetData>
  <printOptions headings="1" gridLines="1"/>
  <pageMargins left="0.45" right="0.45" top="1" bottom="0.5" header="0.1" footer="0.3"/>
  <pageSetup orientation="portrait" r:id="rId1"/>
  <headerFooter>
    <oddHeader>&amp;C&amp;"Arial,Bold"&amp;12Village of Green Island
Operating Statement
Water Fund
June 1, 2025 - April 30, 2026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D3D3B-420E-451D-9278-1CE412842F69}">
  <dimension ref="A1:G46"/>
  <sheetViews>
    <sheetView workbookViewId="0">
      <pane xSplit="3" ySplit="2" topLeftCell="D3" activePane="bottomRight" state="frozenSplit"/>
      <selection pane="topRight" activeCell="D1" sqref="D1"/>
      <selection pane="bottomLeft" activeCell="A3" sqref="A3"/>
      <selection pane="bottomRight" activeCell="I35" sqref="I35"/>
    </sheetView>
  </sheetViews>
  <sheetFormatPr defaultRowHeight="15" x14ac:dyDescent="0.25"/>
  <cols>
    <col min="1" max="1" width="1.140625" style="13" customWidth="1"/>
    <col min="2" max="2" width="3" style="13" customWidth="1"/>
    <col min="3" max="3" width="35" style="13" customWidth="1"/>
    <col min="4" max="4" width="12.85546875" bestFit="1" customWidth="1"/>
    <col min="5" max="5" width="8.85546875" customWidth="1"/>
    <col min="6" max="6" width="10.28515625" bestFit="1" customWidth="1"/>
    <col min="7" max="7" width="9.140625" style="18"/>
  </cols>
  <sheetData>
    <row r="1" spans="1:7" ht="15.75" thickBot="1" x14ac:dyDescent="0.3">
      <c r="A1" s="1"/>
      <c r="B1" s="1"/>
      <c r="C1" s="1"/>
      <c r="D1" s="2"/>
      <c r="E1" s="2"/>
      <c r="F1" s="2"/>
    </row>
    <row r="2" spans="1:7" s="15" customFormat="1" ht="58.5" thickTop="1" thickBot="1" x14ac:dyDescent="0.3">
      <c r="A2" s="14"/>
      <c r="B2" s="14"/>
      <c r="C2" s="14"/>
      <c r="D2" s="16" t="s">
        <v>429</v>
      </c>
      <c r="E2" s="16" t="s">
        <v>430</v>
      </c>
      <c r="F2" s="16" t="s">
        <v>431</v>
      </c>
      <c r="G2" s="17" t="s">
        <v>492</v>
      </c>
    </row>
    <row r="3" spans="1:7" ht="15.75" thickTop="1" x14ac:dyDescent="0.25">
      <c r="A3" s="1"/>
      <c r="B3" s="1" t="s">
        <v>0</v>
      </c>
      <c r="C3" s="1"/>
      <c r="D3" s="20"/>
      <c r="E3" s="20"/>
      <c r="F3" s="21"/>
    </row>
    <row r="4" spans="1:7" x14ac:dyDescent="0.25">
      <c r="A4" s="1"/>
      <c r="B4" s="1"/>
      <c r="C4" s="1" t="s">
        <v>497</v>
      </c>
      <c r="D4" s="20">
        <v>152419</v>
      </c>
      <c r="E4" s="20">
        <v>247750</v>
      </c>
      <c r="F4" s="21">
        <f t="shared" ref="F4:F15" si="0">ROUND(IF(E4=0, IF(D4=0, 0, 1), D4/E4),5)</f>
        <v>0.61521000000000003</v>
      </c>
    </row>
    <row r="5" spans="1:7" x14ac:dyDescent="0.25">
      <c r="A5" s="1"/>
      <c r="B5" s="1"/>
      <c r="C5" s="1" t="s">
        <v>498</v>
      </c>
      <c r="D5" s="20">
        <v>244399</v>
      </c>
      <c r="E5" s="20">
        <v>485000</v>
      </c>
      <c r="F5" s="21">
        <f t="shared" si="0"/>
        <v>0.50392000000000003</v>
      </c>
    </row>
    <row r="6" spans="1:7" x14ac:dyDescent="0.25">
      <c r="A6" s="1"/>
      <c r="B6" s="1"/>
      <c r="C6" s="1" t="s">
        <v>499</v>
      </c>
      <c r="D6" s="20">
        <v>2935</v>
      </c>
      <c r="E6" s="20">
        <v>3500</v>
      </c>
      <c r="F6" s="21">
        <f t="shared" si="0"/>
        <v>0.83857000000000004</v>
      </c>
    </row>
    <row r="7" spans="1:7" x14ac:dyDescent="0.25">
      <c r="A7" s="1"/>
      <c r="B7" s="1"/>
      <c r="C7" s="1" t="s">
        <v>500</v>
      </c>
      <c r="D7" s="20">
        <v>247837</v>
      </c>
      <c r="E7" s="20">
        <v>476150</v>
      </c>
      <c r="F7" s="21">
        <f t="shared" si="0"/>
        <v>0.52049999999999996</v>
      </c>
    </row>
    <row r="8" spans="1:7" x14ac:dyDescent="0.25">
      <c r="A8" s="1"/>
      <c r="B8" s="1"/>
      <c r="C8" s="1" t="s">
        <v>501</v>
      </c>
      <c r="D8" s="20">
        <v>0</v>
      </c>
      <c r="E8" s="20">
        <v>0</v>
      </c>
      <c r="F8" s="21">
        <f t="shared" si="0"/>
        <v>0</v>
      </c>
    </row>
    <row r="9" spans="1:7" x14ac:dyDescent="0.25">
      <c r="A9" s="1"/>
      <c r="B9" s="1"/>
      <c r="C9" s="1" t="s">
        <v>502</v>
      </c>
      <c r="D9" s="20">
        <v>1713</v>
      </c>
      <c r="E9" s="20">
        <v>1300</v>
      </c>
      <c r="F9" s="21">
        <f t="shared" si="0"/>
        <v>1.31769</v>
      </c>
    </row>
    <row r="10" spans="1:7" x14ac:dyDescent="0.25">
      <c r="A10" s="1"/>
      <c r="B10" s="1"/>
      <c r="C10" s="1" t="s">
        <v>503</v>
      </c>
      <c r="D10" s="20">
        <v>0</v>
      </c>
      <c r="E10" s="20">
        <v>0</v>
      </c>
      <c r="F10" s="21">
        <f t="shared" si="0"/>
        <v>0</v>
      </c>
    </row>
    <row r="11" spans="1:7" x14ac:dyDescent="0.25">
      <c r="A11" s="1"/>
      <c r="B11" s="1"/>
      <c r="C11" s="1" t="s">
        <v>504</v>
      </c>
      <c r="D11" s="20">
        <v>0</v>
      </c>
      <c r="E11" s="20">
        <v>0</v>
      </c>
      <c r="F11" s="21">
        <f t="shared" si="0"/>
        <v>0</v>
      </c>
    </row>
    <row r="12" spans="1:7" x14ac:dyDescent="0.25">
      <c r="A12" s="1"/>
      <c r="B12" s="1"/>
      <c r="C12" s="1" t="s">
        <v>505</v>
      </c>
      <c r="D12" s="20">
        <v>0</v>
      </c>
      <c r="E12" s="20">
        <v>0</v>
      </c>
      <c r="F12" s="21">
        <f t="shared" si="0"/>
        <v>0</v>
      </c>
    </row>
    <row r="13" spans="1:7" x14ac:dyDescent="0.25">
      <c r="A13" s="1"/>
      <c r="B13" s="1"/>
      <c r="C13" s="1" t="s">
        <v>506</v>
      </c>
      <c r="D13" s="20">
        <v>0</v>
      </c>
      <c r="E13" s="20">
        <v>0</v>
      </c>
      <c r="F13" s="21">
        <f t="shared" si="0"/>
        <v>0</v>
      </c>
    </row>
    <row r="14" spans="1:7" ht="15.75" thickBot="1" x14ac:dyDescent="0.3">
      <c r="A14" s="1"/>
      <c r="B14" s="1"/>
      <c r="C14" s="1" t="s">
        <v>507</v>
      </c>
      <c r="D14" s="22">
        <v>0</v>
      </c>
      <c r="E14" s="22">
        <v>0</v>
      </c>
      <c r="F14" s="23">
        <f t="shared" si="0"/>
        <v>0</v>
      </c>
    </row>
    <row r="15" spans="1:7" x14ac:dyDescent="0.25">
      <c r="A15" s="1"/>
      <c r="B15" s="1" t="s">
        <v>54</v>
      </c>
      <c r="C15" s="1"/>
      <c r="D15" s="20">
        <f>ROUND(SUM(D3:D14),5)</f>
        <v>649303</v>
      </c>
      <c r="E15" s="20">
        <f>ROUND(SUM(E3:E14),5)</f>
        <v>1213700</v>
      </c>
      <c r="F15" s="21">
        <f t="shared" si="0"/>
        <v>0.53498000000000001</v>
      </c>
    </row>
    <row r="16" spans="1:7" x14ac:dyDescent="0.25">
      <c r="A16" s="1"/>
      <c r="B16" s="1" t="s">
        <v>58</v>
      </c>
      <c r="C16" s="1"/>
      <c r="D16" s="20"/>
      <c r="E16" s="20"/>
      <c r="F16" s="21"/>
    </row>
    <row r="17" spans="1:7" x14ac:dyDescent="0.25">
      <c r="A17" s="1"/>
      <c r="B17" s="1"/>
      <c r="C17" s="1" t="s">
        <v>59</v>
      </c>
      <c r="D17" s="20">
        <v>0</v>
      </c>
      <c r="E17" s="20">
        <v>0</v>
      </c>
      <c r="F17" s="21">
        <f t="shared" ref="F17:F45" si="1">ROUND(IF(E17=0, IF(D17=0, 0, 1), D17/E17),5)</f>
        <v>0</v>
      </c>
    </row>
    <row r="18" spans="1:7" x14ac:dyDescent="0.25">
      <c r="A18" s="1"/>
      <c r="B18" s="1"/>
      <c r="C18" s="1" t="s">
        <v>60</v>
      </c>
      <c r="D18" s="20">
        <v>0</v>
      </c>
      <c r="E18" s="20">
        <v>0</v>
      </c>
      <c r="F18" s="21">
        <f t="shared" si="1"/>
        <v>0</v>
      </c>
    </row>
    <row r="19" spans="1:7" x14ac:dyDescent="0.25">
      <c r="A19" s="1"/>
      <c r="B19" s="1"/>
      <c r="C19" s="1" t="s">
        <v>508</v>
      </c>
      <c r="D19" s="20">
        <v>49668</v>
      </c>
      <c r="E19" s="20">
        <v>46000</v>
      </c>
      <c r="F19" s="21">
        <f t="shared" si="1"/>
        <v>1.0797399999999999</v>
      </c>
    </row>
    <row r="20" spans="1:7" x14ac:dyDescent="0.25">
      <c r="A20" s="1"/>
      <c r="B20" s="1"/>
      <c r="C20" s="1" t="s">
        <v>509</v>
      </c>
      <c r="D20" s="20">
        <v>0</v>
      </c>
      <c r="E20" s="20">
        <v>0</v>
      </c>
      <c r="F20" s="21">
        <f t="shared" si="1"/>
        <v>0</v>
      </c>
    </row>
    <row r="21" spans="1:7" x14ac:dyDescent="0.25">
      <c r="A21" s="1"/>
      <c r="B21" s="1"/>
      <c r="C21" s="1" t="s">
        <v>510</v>
      </c>
      <c r="D21" s="20">
        <v>25838</v>
      </c>
      <c r="E21" s="20">
        <v>38000</v>
      </c>
      <c r="F21" s="21">
        <f t="shared" si="1"/>
        <v>0.67995000000000005</v>
      </c>
    </row>
    <row r="22" spans="1:7" x14ac:dyDescent="0.25">
      <c r="A22" s="1"/>
      <c r="B22" s="1"/>
      <c r="C22" s="1" t="s">
        <v>511</v>
      </c>
      <c r="D22" s="20">
        <v>0</v>
      </c>
      <c r="E22" s="20">
        <v>0</v>
      </c>
      <c r="F22" s="21">
        <f t="shared" si="1"/>
        <v>0</v>
      </c>
    </row>
    <row r="23" spans="1:7" x14ac:dyDescent="0.25">
      <c r="A23" s="1"/>
      <c r="B23" s="1"/>
      <c r="C23" s="1" t="s">
        <v>512</v>
      </c>
      <c r="D23" s="20">
        <v>0</v>
      </c>
      <c r="E23" s="20">
        <v>0</v>
      </c>
      <c r="F23" s="21">
        <f t="shared" si="1"/>
        <v>0</v>
      </c>
    </row>
    <row r="24" spans="1:7" x14ac:dyDescent="0.25">
      <c r="A24" s="1"/>
      <c r="B24" s="1"/>
      <c r="C24" s="1" t="s">
        <v>513</v>
      </c>
      <c r="D24" s="20">
        <v>213682</v>
      </c>
      <c r="E24" s="20">
        <v>235818</v>
      </c>
      <c r="F24" s="21">
        <f t="shared" si="1"/>
        <v>0.90612999999999999</v>
      </c>
    </row>
    <row r="25" spans="1:7" x14ac:dyDescent="0.25">
      <c r="A25" s="1"/>
      <c r="B25" s="1"/>
      <c r="C25" s="1" t="s">
        <v>514</v>
      </c>
      <c r="D25" s="20">
        <v>8251</v>
      </c>
      <c r="E25" s="20">
        <v>8000</v>
      </c>
      <c r="F25" s="21">
        <f t="shared" si="1"/>
        <v>1.03138</v>
      </c>
    </row>
    <row r="26" spans="1:7" x14ac:dyDescent="0.25">
      <c r="A26" s="1"/>
      <c r="B26" s="1"/>
      <c r="C26" s="1" t="s">
        <v>515</v>
      </c>
      <c r="D26" s="20">
        <v>2231</v>
      </c>
      <c r="E26" s="20">
        <v>2231</v>
      </c>
      <c r="F26" s="21">
        <f t="shared" si="1"/>
        <v>1</v>
      </c>
    </row>
    <row r="27" spans="1:7" x14ac:dyDescent="0.25">
      <c r="A27" s="1"/>
      <c r="B27" s="1"/>
      <c r="C27" s="1" t="s">
        <v>516</v>
      </c>
      <c r="D27" s="20">
        <v>3889</v>
      </c>
      <c r="E27" s="20">
        <v>4260</v>
      </c>
      <c r="F27" s="21">
        <f t="shared" si="1"/>
        <v>0.91291</v>
      </c>
    </row>
    <row r="28" spans="1:7" x14ac:dyDescent="0.25">
      <c r="A28" s="1"/>
      <c r="B28" s="1"/>
      <c r="C28" s="1" t="s">
        <v>517</v>
      </c>
      <c r="D28" s="20">
        <v>423</v>
      </c>
      <c r="E28" s="20">
        <v>423</v>
      </c>
      <c r="F28" s="21">
        <f t="shared" si="1"/>
        <v>1</v>
      </c>
    </row>
    <row r="29" spans="1:7" x14ac:dyDescent="0.25">
      <c r="A29" s="1"/>
      <c r="B29" s="1"/>
      <c r="C29" s="1" t="s">
        <v>518</v>
      </c>
      <c r="D29" s="20">
        <v>2328</v>
      </c>
      <c r="E29" s="20">
        <v>0</v>
      </c>
      <c r="F29" s="21">
        <f t="shared" si="1"/>
        <v>1</v>
      </c>
      <c r="G29" s="19" t="s">
        <v>533</v>
      </c>
    </row>
    <row r="30" spans="1:7" x14ac:dyDescent="0.25">
      <c r="A30" s="1"/>
      <c r="B30" s="1"/>
      <c r="C30" s="1" t="s">
        <v>519</v>
      </c>
      <c r="D30" s="20">
        <v>133555</v>
      </c>
      <c r="E30" s="20">
        <v>60000</v>
      </c>
      <c r="F30" s="21">
        <f t="shared" si="1"/>
        <v>2.2259199999999999</v>
      </c>
      <c r="G30" s="19" t="s">
        <v>534</v>
      </c>
    </row>
    <row r="31" spans="1:7" x14ac:dyDescent="0.25">
      <c r="A31" s="1"/>
      <c r="B31" s="1"/>
      <c r="C31" s="1" t="s">
        <v>520</v>
      </c>
      <c r="D31" s="20">
        <v>1347</v>
      </c>
      <c r="E31" s="20">
        <v>176821</v>
      </c>
      <c r="F31" s="21">
        <f t="shared" si="1"/>
        <v>7.62E-3</v>
      </c>
    </row>
    <row r="32" spans="1:7" x14ac:dyDescent="0.25">
      <c r="A32" s="1"/>
      <c r="B32" s="1"/>
      <c r="C32" s="1" t="s">
        <v>521</v>
      </c>
      <c r="D32" s="20">
        <v>252999</v>
      </c>
      <c r="E32" s="20">
        <v>476150</v>
      </c>
      <c r="F32" s="21">
        <f t="shared" si="1"/>
        <v>0.53134000000000003</v>
      </c>
    </row>
    <row r="33" spans="1:6" x14ac:dyDescent="0.25">
      <c r="A33" s="1"/>
      <c r="B33" s="1"/>
      <c r="C33" s="1" t="s">
        <v>522</v>
      </c>
      <c r="D33" s="20">
        <v>0</v>
      </c>
      <c r="E33" s="20">
        <v>0</v>
      </c>
      <c r="F33" s="21">
        <f t="shared" si="1"/>
        <v>0</v>
      </c>
    </row>
    <row r="34" spans="1:6" x14ac:dyDescent="0.25">
      <c r="A34" s="1"/>
      <c r="B34" s="1"/>
      <c r="C34" s="1" t="s">
        <v>523</v>
      </c>
      <c r="D34" s="20">
        <v>44796</v>
      </c>
      <c r="E34" s="20">
        <v>43305</v>
      </c>
      <c r="F34" s="21">
        <f t="shared" si="1"/>
        <v>1.03443</v>
      </c>
    </row>
    <row r="35" spans="1:6" x14ac:dyDescent="0.25">
      <c r="A35" s="1"/>
      <c r="B35" s="1"/>
      <c r="C35" s="1" t="s">
        <v>524</v>
      </c>
      <c r="D35" s="20">
        <v>17530</v>
      </c>
      <c r="E35" s="20">
        <v>19181</v>
      </c>
      <c r="F35" s="21">
        <f t="shared" si="1"/>
        <v>0.91393000000000002</v>
      </c>
    </row>
    <row r="36" spans="1:6" x14ac:dyDescent="0.25">
      <c r="A36" s="1"/>
      <c r="B36" s="1"/>
      <c r="C36" s="1" t="s">
        <v>525</v>
      </c>
      <c r="D36" s="20">
        <v>0</v>
      </c>
      <c r="E36" s="20">
        <v>5000</v>
      </c>
      <c r="F36" s="21">
        <f t="shared" si="1"/>
        <v>0</v>
      </c>
    </row>
    <row r="37" spans="1:6" x14ac:dyDescent="0.25">
      <c r="A37" s="1"/>
      <c r="B37" s="1"/>
      <c r="C37" s="1" t="s">
        <v>526</v>
      </c>
      <c r="D37" s="20">
        <v>88220</v>
      </c>
      <c r="E37" s="20">
        <v>98511</v>
      </c>
      <c r="F37" s="21">
        <f t="shared" si="1"/>
        <v>0.89553000000000005</v>
      </c>
    </row>
    <row r="38" spans="1:6" x14ac:dyDescent="0.25">
      <c r="A38" s="1"/>
      <c r="B38" s="1"/>
      <c r="C38" s="1" t="s">
        <v>527</v>
      </c>
      <c r="D38" s="20">
        <v>0</v>
      </c>
      <c r="E38" s="20">
        <v>0</v>
      </c>
      <c r="F38" s="21">
        <f t="shared" si="1"/>
        <v>0</v>
      </c>
    </row>
    <row r="39" spans="1:6" x14ac:dyDescent="0.25">
      <c r="A39" s="1"/>
      <c r="B39" s="1"/>
      <c r="C39" s="1" t="s">
        <v>528</v>
      </c>
      <c r="D39" s="20">
        <v>0</v>
      </c>
      <c r="E39" s="20">
        <v>0</v>
      </c>
      <c r="F39" s="21">
        <f t="shared" si="1"/>
        <v>0</v>
      </c>
    </row>
    <row r="40" spans="1:6" x14ac:dyDescent="0.25">
      <c r="A40" s="1"/>
      <c r="B40" s="1"/>
      <c r="C40" s="1" t="s">
        <v>529</v>
      </c>
      <c r="D40" s="20">
        <v>0</v>
      </c>
      <c r="E40" s="20">
        <v>0</v>
      </c>
      <c r="F40" s="21">
        <f t="shared" si="1"/>
        <v>0</v>
      </c>
    </row>
    <row r="41" spans="1:6" x14ac:dyDescent="0.25">
      <c r="A41" s="1"/>
      <c r="B41" s="1"/>
      <c r="C41" s="1" t="s">
        <v>530</v>
      </c>
      <c r="D41" s="20">
        <v>0</v>
      </c>
      <c r="E41" s="20">
        <v>0</v>
      </c>
      <c r="F41" s="21">
        <f t="shared" si="1"/>
        <v>0</v>
      </c>
    </row>
    <row r="42" spans="1:6" x14ac:dyDescent="0.25">
      <c r="A42" s="1"/>
      <c r="B42" s="1"/>
      <c r="C42" s="1" t="s">
        <v>531</v>
      </c>
      <c r="D42" s="20">
        <v>0</v>
      </c>
      <c r="E42" s="20">
        <v>0</v>
      </c>
      <c r="F42" s="21">
        <f t="shared" si="1"/>
        <v>0</v>
      </c>
    </row>
    <row r="43" spans="1:6" ht="15.75" thickBot="1" x14ac:dyDescent="0.3">
      <c r="A43" s="1"/>
      <c r="B43" s="1"/>
      <c r="C43" s="1" t="s">
        <v>532</v>
      </c>
      <c r="D43" s="20">
        <v>0</v>
      </c>
      <c r="E43" s="20">
        <v>0</v>
      </c>
      <c r="F43" s="21">
        <f t="shared" si="1"/>
        <v>0</v>
      </c>
    </row>
    <row r="44" spans="1:6" ht="15.75" thickBot="1" x14ac:dyDescent="0.3">
      <c r="A44" s="1"/>
      <c r="B44" s="1" t="s">
        <v>428</v>
      </c>
      <c r="C44" s="1"/>
      <c r="D44" s="24">
        <f>ROUND(SUM(D16:D43),5)</f>
        <v>844757</v>
      </c>
      <c r="E44" s="24">
        <f>ROUND(SUM(E16:E43),5)</f>
        <v>1213700</v>
      </c>
      <c r="F44" s="25">
        <f t="shared" si="1"/>
        <v>0.69601999999999997</v>
      </c>
    </row>
    <row r="45" spans="1:6" s="13" customFormat="1" ht="12" thickBot="1" x14ac:dyDescent="0.25">
      <c r="A45" s="1" t="s">
        <v>491</v>
      </c>
      <c r="B45" s="1"/>
      <c r="C45" s="1"/>
      <c r="D45" s="26">
        <f>ROUND(D15-D44,5)</f>
        <v>-195454</v>
      </c>
      <c r="E45" s="26">
        <f>ROUND(E15-E44,5)</f>
        <v>0</v>
      </c>
      <c r="F45" s="27">
        <f t="shared" si="1"/>
        <v>1</v>
      </c>
    </row>
    <row r="46" spans="1:6" ht="15.75" thickTop="1" x14ac:dyDescent="0.25"/>
  </sheetData>
  <printOptions headings="1" gridLines="1"/>
  <pageMargins left="0.45" right="0.45" top="1" bottom="0.5" header="0.1" footer="0.3"/>
  <pageSetup orientation="landscape" r:id="rId1"/>
  <headerFooter>
    <oddHeader>&amp;C&amp;"Arial,Bold"&amp;12Village of Green Island
Operating Statement
Sewer Fund
June 1, 2025 - April 30, 2026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AB6F9-1469-4525-8129-E36B423DAAD9}">
  <dimension ref="A1:F22"/>
  <sheetViews>
    <sheetView workbookViewId="0">
      <pane xSplit="3" ySplit="2" topLeftCell="D3" activePane="bottomRight" state="frozenSplit"/>
      <selection pane="topRight" activeCell="D1" sqref="D1"/>
      <selection pane="bottomLeft" activeCell="A3" sqref="A3"/>
      <selection pane="bottomRight" activeCell="I18" sqref="I18"/>
    </sheetView>
  </sheetViews>
  <sheetFormatPr defaultRowHeight="15" x14ac:dyDescent="0.25"/>
  <cols>
    <col min="1" max="1" width="0.7109375" style="31" customWidth="1"/>
    <col min="2" max="2" width="3" style="31" customWidth="1"/>
    <col min="3" max="3" width="32.140625" style="31" customWidth="1"/>
    <col min="4" max="4" width="12.85546875" style="32" bestFit="1" customWidth="1"/>
    <col min="5" max="5" width="9" style="32" customWidth="1"/>
    <col min="6" max="6" width="10.28515625" style="32" bestFit="1" customWidth="1"/>
  </cols>
  <sheetData>
    <row r="1" spans="1:6" ht="15.75" thickBot="1" x14ac:dyDescent="0.3">
      <c r="A1" s="1"/>
      <c r="B1" s="1"/>
      <c r="C1" s="1"/>
      <c r="D1" s="28"/>
      <c r="E1" s="28"/>
      <c r="F1" s="28"/>
    </row>
    <row r="2" spans="1:6" s="15" customFormat="1" ht="47.25" thickTop="1" thickBot="1" x14ac:dyDescent="0.3">
      <c r="A2" s="14"/>
      <c r="B2" s="14"/>
      <c r="C2" s="14"/>
      <c r="D2" s="16" t="s">
        <v>429</v>
      </c>
      <c r="E2" s="16" t="s">
        <v>430</v>
      </c>
      <c r="F2" s="16" t="s">
        <v>431</v>
      </c>
    </row>
    <row r="3" spans="1:6" ht="15.75" thickTop="1" x14ac:dyDescent="0.25">
      <c r="A3" s="1"/>
      <c r="B3" s="1" t="s">
        <v>0</v>
      </c>
      <c r="C3" s="1"/>
      <c r="D3" s="3"/>
      <c r="E3" s="3"/>
      <c r="F3" s="4"/>
    </row>
    <row r="4" spans="1:6" x14ac:dyDescent="0.25">
      <c r="A4" s="1"/>
      <c r="B4" s="1"/>
      <c r="C4" s="1" t="s">
        <v>535</v>
      </c>
      <c r="D4" s="3">
        <v>450</v>
      </c>
      <c r="E4" s="3">
        <v>0</v>
      </c>
      <c r="F4" s="4">
        <f>ROUND(IF(E4=0, IF(D4=0, 0, 1), D4/E4),5)</f>
        <v>1</v>
      </c>
    </row>
    <row r="5" spans="1:6" x14ac:dyDescent="0.25">
      <c r="A5" s="1"/>
      <c r="B5" s="1"/>
      <c r="C5" s="1" t="s">
        <v>536</v>
      </c>
      <c r="D5" s="3">
        <v>216314</v>
      </c>
      <c r="E5" s="3">
        <v>331500</v>
      </c>
      <c r="F5" s="4">
        <f>ROUND(IF(E5=0, IF(D5=0, 0, 1), D5/E5),5)</f>
        <v>0.65253000000000005</v>
      </c>
    </row>
    <row r="6" spans="1:6" x14ac:dyDescent="0.25">
      <c r="A6" s="1"/>
      <c r="B6" s="1"/>
      <c r="C6" s="1" t="s">
        <v>537</v>
      </c>
      <c r="D6" s="3">
        <v>22890</v>
      </c>
      <c r="E6" s="3">
        <v>35700</v>
      </c>
      <c r="F6" s="4">
        <f>ROUND(IF(E6=0, IF(D6=0, 0, 1), D6/E6),5)</f>
        <v>0.64117999999999997</v>
      </c>
    </row>
    <row r="7" spans="1:6" x14ac:dyDescent="0.25">
      <c r="A7" s="1"/>
      <c r="B7" s="1"/>
      <c r="C7" s="1" t="s">
        <v>538</v>
      </c>
      <c r="D7" s="3">
        <v>0</v>
      </c>
      <c r="E7" s="3">
        <v>0</v>
      </c>
      <c r="F7" s="4">
        <f>ROUND(IF(E7=0, IF(D7=0, 0, 1), D7/E7),5)</f>
        <v>0</v>
      </c>
    </row>
    <row r="8" spans="1:6" x14ac:dyDescent="0.25">
      <c r="A8" s="1"/>
      <c r="B8" s="1"/>
      <c r="C8" s="1" t="s">
        <v>539</v>
      </c>
      <c r="D8" s="3">
        <v>401087</v>
      </c>
      <c r="E8" s="3">
        <v>362100</v>
      </c>
      <c r="F8" s="4">
        <f>ROUND(IF(E8=0, IF(D8=0, 0, 1), D8/E8),5)</f>
        <v>1.1076699999999999</v>
      </c>
    </row>
    <row r="9" spans="1:6" ht="15.75" thickBot="1" x14ac:dyDescent="0.3">
      <c r="A9" s="1"/>
      <c r="B9" s="1"/>
      <c r="C9" s="1" t="s">
        <v>540</v>
      </c>
      <c r="D9" s="5">
        <v>0</v>
      </c>
      <c r="E9" s="5">
        <v>0</v>
      </c>
      <c r="F9" s="6">
        <f>ROUND(IF(E9=0, IF(D9=0, 0, 1), D9/E9),5)</f>
        <v>0</v>
      </c>
    </row>
    <row r="10" spans="1:6" x14ac:dyDescent="0.25">
      <c r="A10" s="1"/>
      <c r="B10" s="1" t="s">
        <v>54</v>
      </c>
      <c r="C10" s="1"/>
      <c r="D10" s="3">
        <f>ROUND(SUM(D3:D9),5)</f>
        <v>640741</v>
      </c>
      <c r="E10" s="3">
        <f>ROUND(SUM(E3:E9),5)</f>
        <v>729300</v>
      </c>
      <c r="F10" s="4">
        <f>ROUND(IF(E10=0, IF(D10=0, 0, 1), D10/E10),5)</f>
        <v>0.87856999999999996</v>
      </c>
    </row>
    <row r="11" spans="1:6" x14ac:dyDescent="0.25">
      <c r="A11" s="1"/>
      <c r="B11" s="1" t="s">
        <v>58</v>
      </c>
      <c r="C11" s="1"/>
      <c r="D11" s="3"/>
      <c r="E11" s="3"/>
      <c r="F11" s="4"/>
    </row>
    <row r="12" spans="1:6" x14ac:dyDescent="0.25">
      <c r="A12" s="1"/>
      <c r="B12" s="1"/>
      <c r="C12" s="1" t="s">
        <v>59</v>
      </c>
      <c r="D12" s="3">
        <v>0</v>
      </c>
      <c r="E12" s="3">
        <v>0</v>
      </c>
      <c r="F12" s="4">
        <f>ROUND(IF(E12=0, IF(D12=0, 0, 1), D12/E12),5)</f>
        <v>0</v>
      </c>
    </row>
    <row r="13" spans="1:6" x14ac:dyDescent="0.25">
      <c r="A13" s="1"/>
      <c r="B13" s="1"/>
      <c r="C13" s="1" t="s">
        <v>541</v>
      </c>
      <c r="D13" s="3">
        <v>0</v>
      </c>
      <c r="E13" s="3">
        <v>0</v>
      </c>
      <c r="F13" s="4">
        <f>ROUND(IF(E13=0, IF(D13=0, 0, 1), D13/E13),5)</f>
        <v>0</v>
      </c>
    </row>
    <row r="14" spans="1:6" x14ac:dyDescent="0.25">
      <c r="A14" s="1"/>
      <c r="B14" s="1"/>
      <c r="C14" s="1" t="s">
        <v>542</v>
      </c>
      <c r="D14" s="3">
        <v>0</v>
      </c>
      <c r="E14" s="3">
        <v>0</v>
      </c>
      <c r="F14" s="4">
        <f>ROUND(IF(E14=0, IF(D14=0, 0, 1), D14/E14),5)</f>
        <v>0</v>
      </c>
    </row>
    <row r="15" spans="1:6" x14ac:dyDescent="0.25">
      <c r="A15" s="1"/>
      <c r="B15" s="1"/>
      <c r="C15" s="1" t="s">
        <v>543</v>
      </c>
      <c r="D15" s="3">
        <v>0</v>
      </c>
      <c r="E15" s="3">
        <v>0</v>
      </c>
      <c r="F15" s="4">
        <f>ROUND(IF(E15=0, IF(D15=0, 0, 1), D15/E15),5)</f>
        <v>0</v>
      </c>
    </row>
    <row r="16" spans="1:6" x14ac:dyDescent="0.25">
      <c r="A16" s="1"/>
      <c r="B16" s="1"/>
      <c r="C16" s="1" t="s">
        <v>544</v>
      </c>
      <c r="D16" s="3">
        <v>0</v>
      </c>
      <c r="E16" s="3">
        <v>0</v>
      </c>
      <c r="F16" s="4">
        <f>ROUND(IF(E16=0, IF(D16=0, 0, 1), D16/E16),5)</f>
        <v>0</v>
      </c>
    </row>
    <row r="17" spans="1:6" x14ac:dyDescent="0.25">
      <c r="A17" s="1"/>
      <c r="B17" s="1"/>
      <c r="C17" s="1" t="s">
        <v>545</v>
      </c>
      <c r="D17" s="3">
        <v>629258</v>
      </c>
      <c r="E17" s="3">
        <v>729300</v>
      </c>
      <c r="F17" s="4">
        <f>ROUND(IF(E17=0, IF(D17=0, 0, 1), D17/E17),5)</f>
        <v>0.86282000000000003</v>
      </c>
    </row>
    <row r="18" spans="1:6" x14ac:dyDescent="0.25">
      <c r="A18" s="1"/>
      <c r="B18" s="1"/>
      <c r="C18" s="1" t="s">
        <v>546</v>
      </c>
      <c r="D18" s="3">
        <v>0</v>
      </c>
      <c r="E18" s="3">
        <v>0</v>
      </c>
      <c r="F18" s="4">
        <f>ROUND(IF(E18=0, IF(D18=0, 0, 1), D18/E18),5)</f>
        <v>0</v>
      </c>
    </row>
    <row r="19" spans="1:6" ht="15.75" thickBot="1" x14ac:dyDescent="0.3">
      <c r="A19" s="1"/>
      <c r="B19" s="1"/>
      <c r="C19" s="1" t="s">
        <v>547</v>
      </c>
      <c r="D19" s="29">
        <v>0</v>
      </c>
      <c r="E19" s="29">
        <v>0</v>
      </c>
      <c r="F19" s="30">
        <f>ROUND(IF(E19=0, IF(D19=0, 0, 1), D19/E19),5)</f>
        <v>0</v>
      </c>
    </row>
    <row r="20" spans="1:6" ht="15.75" thickBot="1" x14ac:dyDescent="0.3">
      <c r="A20" s="1"/>
      <c r="B20" s="1" t="s">
        <v>428</v>
      </c>
      <c r="C20" s="1"/>
      <c r="D20" s="9">
        <f>ROUND(SUM(D11:D19),5)</f>
        <v>629258</v>
      </c>
      <c r="E20" s="9">
        <f>ROUND(SUM(E11:E19),5)</f>
        <v>729300</v>
      </c>
      <c r="F20" s="10">
        <f>ROUND(IF(E20=0, IF(D20=0, 0, 1), D20/E20),5)</f>
        <v>0.86282000000000003</v>
      </c>
    </row>
    <row r="21" spans="1:6" s="13" customFormat="1" ht="12" thickBot="1" x14ac:dyDescent="0.25">
      <c r="A21" s="1" t="s">
        <v>491</v>
      </c>
      <c r="B21" s="1"/>
      <c r="C21" s="1"/>
      <c r="D21" s="11">
        <f>ROUND(D10-D20,5)</f>
        <v>11483</v>
      </c>
      <c r="E21" s="11">
        <f>ROUND(E10-E20,5)</f>
        <v>0</v>
      </c>
      <c r="F21" s="12">
        <f>ROUND(IF(E21=0, IF(D21=0, 0, 1), D21/E21),5)</f>
        <v>1</v>
      </c>
    </row>
    <row r="22" spans="1:6" ht="15.75" thickTop="1" x14ac:dyDescent="0.25"/>
  </sheetData>
  <printOptions headings="1" gridLines="1"/>
  <pageMargins left="0.45" right="0.45" top="1" bottom="0.5" header="0.1" footer="0.3"/>
  <pageSetup orientation="portrait" r:id="rId1"/>
  <headerFooter>
    <oddHeader>&amp;C&amp;"Arial,Bold"&amp;12Village of Green Island
Operating Statement
Section 8
June 1, 2025 - April 30, 2026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General Fund</vt:lpstr>
      <vt:lpstr>Water Fund</vt:lpstr>
      <vt:lpstr>Sewer Fund</vt:lpstr>
      <vt:lpstr>Section 8</vt:lpstr>
      <vt:lpstr>'General Fund'!Print_Titles</vt:lpstr>
      <vt:lpstr>'Section 8'!Print_Titles</vt:lpstr>
      <vt:lpstr>'Sewer Fund'!Print_Titles</vt:lpstr>
      <vt:lpstr>'Water Fund'!Print_Titles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anthony.ferrandino</dc:creator>
  <cp:lastModifiedBy>anthony.ferrandino</cp:lastModifiedBy>
  <cp:lastPrinted>2026-05-13T20:54:13Z</cp:lastPrinted>
  <dcterms:created xsi:type="dcterms:W3CDTF">2026-05-12T19:41:17Z</dcterms:created>
  <dcterms:modified xsi:type="dcterms:W3CDTF">2026-05-13T20:54:47Z</dcterms:modified>
</cp:coreProperties>
</file>